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worksheets/sheet9.xml" ContentType="application/vnd.openxmlformats-officedocument.spreadsheetml.worksheet+xml"/>
  <Override PartName="/xl/drawings/drawing9.xml" ContentType="application/vnd.openxmlformats-officedocument.drawing+xml"/>
  <Override PartName="/xl/worksheets/sheet10.xml" ContentType="application/vnd.openxmlformats-officedocument.spreadsheetml.worksheet+xml"/>
  <Override PartName="/xl/drawings/drawing10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pavla.charvatova" reservationPassword="0"/>
  <workbookPr/>
  <bookViews>
    <workbookView xWindow="240" yWindow="120" windowWidth="14940" windowHeight="9225" activeTab="0"/>
  </bookViews>
  <sheets>
    <sheet name="NovaPakaVodaKan" sheetId="1" r:id="rId1"/>
    <sheet name="SO302OpravaRadu" sheetId="2" r:id="rId2"/>
    <sheet name="SO302Rad V5" sheetId="3" r:id="rId3"/>
    <sheet name="SO302RadV" sheetId="4" r:id="rId4"/>
    <sheet name="SO302RadV3" sheetId="5" r:id="rId5"/>
    <sheet name="SO302RadV4" sheetId="6" r:id="rId6"/>
    <sheet name="SO303StokaS2" sheetId="7" r:id="rId7"/>
    <sheet name="SO303StokaS2-I" sheetId="8" r:id="rId8"/>
    <sheet name="SO303StokaS2-II" sheetId="9" r:id="rId9"/>
    <sheet name="SO303StokaS3" sheetId="10" r:id="rId10"/>
  </sheets>
  <definedNames/>
  <calcPr/>
  <webPublishing/>
</workbook>
</file>

<file path=xl/sharedStrings.xml><?xml version="1.0" encoding="utf-8"?>
<sst xmlns="http://schemas.openxmlformats.org/spreadsheetml/2006/main" count="8349" uniqueCount="889">
  <si>
    <t>ASPE10</t>
  </si>
  <si>
    <t>S</t>
  </si>
  <si>
    <t>Firma: ÚDRŽBA SILNIC Královéhradeckého kraje a.s.</t>
  </si>
  <si>
    <t>Soupis prací objektu</t>
  </si>
  <si>
    <t xml:space="preserve">Stavba: </t>
  </si>
  <si>
    <t>NovaPVodaKanIII</t>
  </si>
  <si>
    <t>II/284 Nová Paka - Lomnická ulice_III. etapa (VOS)_12042022_neoceněný</t>
  </si>
  <si>
    <t>O</t>
  </si>
  <si>
    <t>Rozpočet:</t>
  </si>
  <si>
    <t>0,00</t>
  </si>
  <si>
    <t>15,00</t>
  </si>
  <si>
    <t>21,00</t>
  </si>
  <si>
    <t>3</t>
  </si>
  <si>
    <t>6</t>
  </si>
  <si>
    <t>2</t>
  </si>
  <si>
    <t>NovaPakaVodaKan</t>
  </si>
  <si>
    <t>Nová Paka - ul. Lomnická (průtah sil.284) Rekonstrukce splaškové kanalizace a vodovodu včetně přípoj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</si>
  <si>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</si>
  <si>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</si>
  <si>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</si>
  <si>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</si>
  <si>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</si>
  <si>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</si>
  <si>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</si>
  <si>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</si>
  <si>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</si>
  <si>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</si>
  <si>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</si>
  <si>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Jednotková cena</t>
  </si>
  <si>
    <t>Jednotková</t>
  </si>
  <si>
    <t>9</t>
  </si>
  <si>
    <t>Celkem</t>
  </si>
  <si>
    <t>10</t>
  </si>
  <si>
    <t>SD</t>
  </si>
  <si>
    <t>Ostatní konstrukce a práce-bourání</t>
  </si>
  <si>
    <t>P</t>
  </si>
  <si>
    <t>000000024</t>
  </si>
  <si>
    <t/>
  </si>
  <si>
    <t>Zajištění zvláštního užívání</t>
  </si>
  <si>
    <t>KPL</t>
  </si>
  <si>
    <t>PP</t>
  </si>
  <si>
    <t>VV</t>
  </si>
  <si>
    <t>TS</t>
  </si>
  <si>
    <t>VRN1</t>
  </si>
  <si>
    <t>Průzkumné, geodetické a projektové práce</t>
  </si>
  <si>
    <t>000000028</t>
  </si>
  <si>
    <t>Čištění vozovek a krajnic od nánosu (Užív. veř. ploch a prostranství).</t>
  </si>
  <si>
    <t>KUS</t>
  </si>
  <si>
    <t>000000047</t>
  </si>
  <si>
    <t>Monitoring objízdných tras</t>
  </si>
  <si>
    <t>000000080_R</t>
  </si>
  <si>
    <t>Pasportizace stávajícího stavu budov</t>
  </si>
  <si>
    <t>Pasportizace stávajícího stavu budov - technický stav, statika, fotodokumentace. Protokol bude podepsán majitelem pozemku /prohlídky bude účasten odpovědný statik stavby). Dotaz na studnu včetně zjištění stavu a zapsání, účast hydrogeologa.</t>
  </si>
  <si>
    <t>011434086_R</t>
  </si>
  <si>
    <t>Zajištění povolení čerpání a vypouštění podzemní vody po dobu výstavby</t>
  </si>
  <si>
    <t>011434087_R</t>
  </si>
  <si>
    <t>zaměření hladin ve studních. jejich monitorování po dobu výstavby včetně případných náhrad za nutný náhradní odběr</t>
  </si>
  <si>
    <t>7</t>
  </si>
  <si>
    <t>011434088_R</t>
  </si>
  <si>
    <t>Ohlášení, příprava staveniště, záchranné prácem zabezpečení archeologických nálezů na místě</t>
  </si>
  <si>
    <t>8</t>
  </si>
  <si>
    <t>011434089_R</t>
  </si>
  <si>
    <t>Havariní čerpání podzemních a povrchových vod</t>
  </si>
  <si>
    <t>011434090_R</t>
  </si>
  <si>
    <t>Zajištění provozu dalšího subjektu nutného při přeložkách nebo poškození stávajících podzemních sítí . nutné uzavření úseků, zajištění náhradního zásobení</t>
  </si>
  <si>
    <t>011434095_R</t>
  </si>
  <si>
    <t>Oprava, znovuzřízení objektů (oplocení, zídky, potrubí, apod) poškozené, nebo zbořené během výstavby</t>
  </si>
  <si>
    <t>11</t>
  </si>
  <si>
    <t>011503001_R</t>
  </si>
  <si>
    <t>Vypracování kontrolního a zkušebního plánu, provádění předepsaných zkoušek dle kontrolního zkušebního plánu, např. kvality práce, dodávaných materiálů a konstru</t>
  </si>
  <si>
    <t>Vypracování kontrolního a zkušebního plánu, provádění předepsaných zkoušek dle kontrolního zkušebního plánu, např. kvality práce, dodávaných materiálů a konstrukcí</t>
  </si>
  <si>
    <t>12</t>
  </si>
  <si>
    <t>01200200_1R</t>
  </si>
  <si>
    <t>Vytýčení prostorové polohy stavebních objektů, vytýčení hranic pozemků, vytýčení obvodu staveniště</t>
  </si>
  <si>
    <t>13</t>
  </si>
  <si>
    <t>012103001_R</t>
  </si>
  <si>
    <t>Vytýčení stávajících inženýrských sítí, vč. kopání sond pro jejich zjištění, vč. ručních výkopů. Zajištění aktualizace vyjádření správců sítí k existenci sítí.</t>
  </si>
  <si>
    <t>14</t>
  </si>
  <si>
    <t>012203000</t>
  </si>
  <si>
    <t>Geodetické práce při provádění stavby</t>
  </si>
  <si>
    <t>15</t>
  </si>
  <si>
    <t>012203001_R</t>
  </si>
  <si>
    <t>Činnost geologa při výstavbě - zde součinnost se statikem</t>
  </si>
  <si>
    <t>16</t>
  </si>
  <si>
    <t>012203002_R</t>
  </si>
  <si>
    <t>Činnost statika při výstavbě</t>
  </si>
  <si>
    <t>17</t>
  </si>
  <si>
    <t>012203003_R</t>
  </si>
  <si>
    <t>Činnost hydrogeologa a geologa při výkopových pracích</t>
  </si>
  <si>
    <t>18</t>
  </si>
  <si>
    <t>012303000</t>
  </si>
  <si>
    <t>Geodetické práce po výstavbě</t>
  </si>
  <si>
    <t>KPL…</t>
  </si>
  <si>
    <t>19</t>
  </si>
  <si>
    <t>012303001_R</t>
  </si>
  <si>
    <t>Vypracování geometrického plánu v rozsahu ustanovení smlouvy o dílo</t>
  </si>
  <si>
    <t>20</t>
  </si>
  <si>
    <t>013254000</t>
  </si>
  <si>
    <t>Prováděcí dokumentace organizace dopravy v průběhu stavby, dopravní značení, světelná signalizace</t>
  </si>
  <si>
    <t>21</t>
  </si>
  <si>
    <t>013254001_R</t>
  </si>
  <si>
    <t>Dokumentace skutečného provedení stavby (DSPS)</t>
  </si>
  <si>
    <t>22</t>
  </si>
  <si>
    <t>013274001_R</t>
  </si>
  <si>
    <t>Plán zásad organizace výstavby (ZOV)</t>
  </si>
  <si>
    <t>23</t>
  </si>
  <si>
    <t>013303001_R</t>
  </si>
  <si>
    <t>Náklady spojené s vyřízením požadavků orgánů a organizací nutných před započetím výstavby</t>
  </si>
  <si>
    <t>24</t>
  </si>
  <si>
    <t>013303502_R</t>
  </si>
  <si>
    <t>Náklady spojené s aktualizací vyjádření zhotovitelem před zahájením stavby</t>
  </si>
  <si>
    <t>25</t>
  </si>
  <si>
    <t>03110300_1R</t>
  </si>
  <si>
    <t>Zařízení staveniště - příprava, zřízení, provozování, odstranění staveniště</t>
  </si>
  <si>
    <t>26</t>
  </si>
  <si>
    <t>03110356_R</t>
  </si>
  <si>
    <t>Krácený vzorek vody</t>
  </si>
  <si>
    <t>VRN4</t>
  </si>
  <si>
    <t>Inženýrská činnost</t>
  </si>
  <si>
    <t>27</t>
  </si>
  <si>
    <t>043002001_R</t>
  </si>
  <si>
    <t>Komplexní zkoušky včetně inženýrské činnosti, zkoušek a ostatního měření</t>
  </si>
  <si>
    <t>28</t>
  </si>
  <si>
    <t>043002002_R</t>
  </si>
  <si>
    <t>Komplexní a technologické zkoušky dle příslušných ČSN</t>
  </si>
  <si>
    <t>VRN6</t>
  </si>
  <si>
    <t>Územní vlivy</t>
  </si>
  <si>
    <t>29</t>
  </si>
  <si>
    <t>060001000</t>
  </si>
  <si>
    <t>VRN7</t>
  </si>
  <si>
    <t>Provozní vlivy</t>
  </si>
  <si>
    <t>30</t>
  </si>
  <si>
    <t>07000100_2R</t>
  </si>
  <si>
    <t>Provozní vlivy po celou dobu stavby</t>
  </si>
  <si>
    <t>31</t>
  </si>
  <si>
    <t>07210301_R</t>
  </si>
  <si>
    <t>Provedení dopravního značení po celou dobu výstavby</t>
  </si>
  <si>
    <t>SO302OpravaRadu</t>
  </si>
  <si>
    <t>Zemní práce</t>
  </si>
  <si>
    <t>113107322</t>
  </si>
  <si>
    <t>Odstranění podkladu z kameniva drceného tl přes 100 do 200 mm strojně pl do 50 m2</t>
  </si>
  <si>
    <t>M2</t>
  </si>
  <si>
    <t>Odstranění podkladů nebo krytů strojně plochy jednotlivě do 50 m2 s přemístěním hmot na skládku na vzdálenost do 3 m nebo s naložením na dopravní prostředek z kameniva hrubého drceného, o tl. vrstvy přes 100 do 200 mm</t>
  </si>
  <si>
    <t>27.5*0.7=19,250 [A]</t>
  </si>
  <si>
    <t>113107324</t>
  </si>
  <si>
    <t>Odstranění podkladu z kameniva drceného tl přes 300 do 400 mm strojně pl do 50 m2</t>
  </si>
  <si>
    <t>Odstranění podkladů nebo krytů strojně plochy jednotlivě do 50 m2 s přemístěním hmot na skládku na vzdálenost do 3 m nebo s naložením na dopravní prostředek z kameniva hrubého drceného, o tl. vrstvy přes 300 do 400 mm</t>
  </si>
  <si>
    <t>odstranění provizorní úpravy' 
19.25=19,250 [A]</t>
  </si>
  <si>
    <t>113154114</t>
  </si>
  <si>
    <t>Frézování živičného krytu tl 100 mm pruh š 0,5 m pl do 500 m2 bez překážek v trase</t>
  </si>
  <si>
    <t>Frézování živičného podkladu nebo krytu  s naložením na dopravní prostředek plochy do 500 m2 bez překážek v trase pruhu šířky do 0,5 m, tloušťky vrstvy 100 mm</t>
  </si>
  <si>
    <t>115101201</t>
  </si>
  <si>
    <t>Čerpání vody na dopravní výšku do 10 m průměrný přítok do 500 l/min</t>
  </si>
  <si>
    <t>HOD</t>
  </si>
  <si>
    <t>Čerpání vody na dopravní výšku do 10 m s uvažovaným průměrným přítokem do 500 l/min</t>
  </si>
  <si>
    <t>předpoklad 7 dní' 
7*10=70,000 [A]</t>
  </si>
  <si>
    <t>115101301</t>
  </si>
  <si>
    <t>Pohotovost čerpací soupravy pro dopravní výšku do 10 m přítok do 500 l/min</t>
  </si>
  <si>
    <t>DEN</t>
  </si>
  <si>
    <t>Pohotovost záložní čerpací soupravy pro dopravní výšku do 10 m s uvažovaným průměrným přítokem do 500 l/min</t>
  </si>
  <si>
    <t>7*2=14,000 [A]</t>
  </si>
  <si>
    <t>132254201</t>
  </si>
  <si>
    <t>Hloubení zapažených rýh š do 2000 mm v hornině třídy těžitelnosti I skupiny 3 objem do 20 m3</t>
  </si>
  <si>
    <t>M3</t>
  </si>
  <si>
    <t>Hloubení zapažených rýh šířky přes 800 do 2 000 mm strojně s urovnáním dna do předepsaného profilu a spádu v hornině třídy těžitelnosti I skupiny 3 do 20 m3</t>
  </si>
  <si>
    <t>27.5*0.7*1.7-27.5*0.7*0.32=26,565 [A] 
Celkem: A=26,565 [B] 
26.565*0.6=15,939 [C]</t>
  </si>
  <si>
    <t>132354201</t>
  </si>
  <si>
    <t>Hloubení zapažených rýh š do 2000 mm v hornině třídy těžitelnosti II skupiny 4 objem do 20 m3</t>
  </si>
  <si>
    <t>Hloubení zapažených rýh šířky přes 800 do 2 000 mm strojně s urovnáním dna do předepsaného profilu a spádu v hornině třídy těžitelnosti II skupiny 4 do 20 m3</t>
  </si>
  <si>
    <t>26.565*0.3=7,970 [A]</t>
  </si>
  <si>
    <t>132454201</t>
  </si>
  <si>
    <t>Hloubení zapažených rýh š do 2000 mm v hornině třídy těžitelnosti II skupiny 5 objem do 20 m3</t>
  </si>
  <si>
    <t>Hloubení zapažených rýh šířky přes 800 do 2 000 mm strojně s urovnáním dna do předepsaného profilu a spádu v hornině třídy těžitelnosti II skupiny 5 do 20 m3</t>
  </si>
  <si>
    <t>26.565*0.1=2,657 [A]</t>
  </si>
  <si>
    <t>138511201_R</t>
  </si>
  <si>
    <t>Dolamování hloubených vykopávek rýh ve vrstvě tl do 500 mm v hornině třídy těžitelnosti II, skupiny 5</t>
  </si>
  <si>
    <t>Dolamování zapažených nebo nezapažených hloubených vykopávek rýh, ve vrstvě tl. do 500 mm v hornině třídy těžitelnosti II skupiny 5</t>
  </si>
  <si>
    <t>151811133</t>
  </si>
  <si>
    <t>Osazení pažicího boxu hl výkopu do 4 m š přes 2,5 do 5 m</t>
  </si>
  <si>
    <t>Zřízení pažicích boxů pro pažení a rozepření stěn rýh podzemního vedení hloubka výkopu do 4 m, šířka přes 2,5 do 5 m</t>
  </si>
  <si>
    <t>25% kubatury z dešťové kanalizace stoka D1-III' 
'uvažována délka poloviny stoky D1-III, druhá polovina v opravě vodovodu č.2' 
274.066*0.25/2=34,258 [A]</t>
  </si>
  <si>
    <t>151811233</t>
  </si>
  <si>
    <t>Odstranění pažicího boxu hl výkopu do 4 m š přes 2,5 do 5 m</t>
  </si>
  <si>
    <t>Odstranění pažicích boxů pro pažení a rozepření stěn rýh podzemního vedení hloubka výkopu do 4 m, šířka přes 2,5 do 5 m</t>
  </si>
  <si>
    <t>162651112_R</t>
  </si>
  <si>
    <t>Vodorovné přemístění výkopku/sypaniny z horniny třídy těžitelnosti I, skupiny 1 až 3</t>
  </si>
  <si>
    <t>Vodorovné přemístění výkopku nebo sypaniny po suchu na obvyklém dopravním prostředku, bez naložení výkopku, avšak se složením bez rozhrnutí z horniny třídy těžitelnosti I skupiny 1 až 3   
(odvoz, likvidace včetně poplatku z uložení zhotovitelem)</t>
  </si>
  <si>
    <t>26.565*0.6=15,939 [A]</t>
  </si>
  <si>
    <t>162651132_R</t>
  </si>
  <si>
    <t>Vodorovné přemístění výkopku/sypaniny z horniny třídy těžitelnosti II, skupiny 4 a 5</t>
  </si>
  <si>
    <t>Vodorovné přemístění výkopku nebo sypaniny po suchu na obvyklém dopravním prostředku, bez naložení výkopku, avšak se složením bez rozhrnutí z horniny třídy těžitelnosti II skupiny 4 a 5   
(odvoz, likvidace včetně poplatku z uložení zhotovitelem)</t>
  </si>
  <si>
    <t>26.565*0.4=10,626 [A]</t>
  </si>
  <si>
    <t>171251201</t>
  </si>
  <si>
    <t>Uložení sypaniny na skládky nebo meziskládky</t>
  </si>
  <si>
    <t>Uložení sypaniny na skládky nebo meziskládky bez hutnění s upravením uložené sypaniny do předepsaného tvaru</t>
  </si>
  <si>
    <t>tř. 3' 
26.565*0.6=15,939 [A] 
'tř. 4' 
26.565*0.3=7,970 [B] 
'tř. 5' 
26.565*0.1=2,657 [C] 
Celkem: A+B+C=26,566 [D]</t>
  </si>
  <si>
    <t>171251299_R</t>
  </si>
  <si>
    <t>Uložení frézovaného asfaltu na mezideponii</t>
  </si>
  <si>
    <t>T</t>
  </si>
  <si>
    <t>4.428=4,428 [A]</t>
  </si>
  <si>
    <t>174151101</t>
  </si>
  <si>
    <t>Zásyp jam, šachet rýh nebo kolem objektů sypaninou se zhutněním</t>
  </si>
  <si>
    <t>Zásyp sypaninou z jakékoliv horniny strojně s uložením výkopku ve vrstvách se zhutněním jam, šachet, rýh nebo kolem objektů v těchto vykopávkách</t>
  </si>
  <si>
    <t>26.565-1.439-7.893=17,233 [A] 
'provizorní úprava' 
27.5*0.7*0.32=6,160 [B] 
Celkem: A+B=23,393 [C]</t>
  </si>
  <si>
    <t>175101101</t>
  </si>
  <si>
    <t>Obsyp potrubí bez prohození sypaniny z hornin tř. 1 až 4 uloženým do 3 m od kraje výkopu</t>
  </si>
  <si>
    <t>27.5*0.7*0.41=7,893 [A] 
Celkem: A=7,893 [B]</t>
  </si>
  <si>
    <t>58331351</t>
  </si>
  <si>
    <t>kamenivo těžené drobné frakce 0/4</t>
  </si>
  <si>
    <t>7.893*2=15,786 [A]</t>
  </si>
  <si>
    <t>58344197</t>
  </si>
  <si>
    <t>štěrkodrť frakce 0/63</t>
  </si>
  <si>
    <t>23.393*1.85=43,277 [A]</t>
  </si>
  <si>
    <t>Zakládání</t>
  </si>
  <si>
    <t>212751104</t>
  </si>
  <si>
    <t>Trativod z drenážních trubek flexibilních PVC-U SN 4 perforace 360° včetně lože otevřený výkop DN 100 pro meliorace</t>
  </si>
  <si>
    <t>M</t>
  </si>
  <si>
    <t>Trativody z drenážních a melioračních trubek pro meliorace, dočasné nebo odlehčovací drenáže se zřízením štěrkového lože pod trubky a s jejich obsypem v otevřeném výkopu trubka flexibilní PVC-U SN 4 celoperforovaná 360° DN 100</t>
  </si>
  <si>
    <t>75% odpočet při souběhu dešťové a splaškové kanalizace' 
'uvažována délka poloviny stoky D1-III, druhá polovina v opravě vodovodu č.2' 
56.7*0.25/2=7,088 [A] 
Celkem: A=7,088 [B]</t>
  </si>
  <si>
    <t>213141111</t>
  </si>
  <si>
    <t>Zřízení vrstvy z geotextilie v rovině nebo ve sklonu do 1:5 š do 3 m</t>
  </si>
  <si>
    <t>Zřízení vrstvy z geotextilie  filtrační, separační, odvodňovací, ochranné, výztužné nebo protierozní v rovině nebo ve sklonu do 1:5, šířky do 3 m</t>
  </si>
  <si>
    <t>7.088*1.1=7,797 [A]</t>
  </si>
  <si>
    <t>69311081</t>
  </si>
  <si>
    <t>geotextilie netkaná separační, ochranná, filtrační, drenážní PES 300g/m2</t>
  </si>
  <si>
    <t>Vodorovné konstrukce</t>
  </si>
  <si>
    <t>286131325_R</t>
  </si>
  <si>
    <t>modrá polyetylenová páska "Pozor voda" - výstražná folie</t>
  </si>
  <si>
    <t>451572111</t>
  </si>
  <si>
    <t>Lože pod potrubí otevřený výkop z kameniva drobného těženého</t>
  </si>
  <si>
    <t>Lože pod potrubí, stoky a drobné objekty v otevřeném výkopu z kameniva drobného těženého 0 až 4 mm</t>
  </si>
  <si>
    <t>27.5*0.7*0.15=2,888 [A] 
Celkem: A=2,888 [B]</t>
  </si>
  <si>
    <t>451572122_R</t>
  </si>
  <si>
    <t>Kladení výstražné folie - min. 300 mm nad potrubí - úroveň prostrojní hutnění</t>
  </si>
  <si>
    <t>27.5=27,500 [A]</t>
  </si>
  <si>
    <t>Komunikace</t>
  </si>
  <si>
    <t>565155111</t>
  </si>
  <si>
    <t>Asfaltový beton vrstva podkladní ACP 16 (obalované kamenivo OKS) tl 70 mm š do 3 m</t>
  </si>
  <si>
    <t>Asfaltový beton vrstva podkladní ACP 16 (obalované kamenivo střednězrnné - OKS)  s rozprostřením a zhutněním v pruhu šířky přes 1,5 do 3 m, po zhutnění tl. 70 mm</t>
  </si>
  <si>
    <t>565231112</t>
  </si>
  <si>
    <t>Podklad ze štěrku částečně zpevněného cementovou maltou ŠCM tl 200 mm</t>
  </si>
  <si>
    <t>Podklad ze štěrku částečně zpevněného cementovou maltou ŠCM  s rozprostřením a s hutněním, po zhutnění tl. 200 mm</t>
  </si>
  <si>
    <t>573111112</t>
  </si>
  <si>
    <t>Postřik živičný infiltrační s posypem z asfaltu množství 1 kg/m2</t>
  </si>
  <si>
    <t>Postřik infiltrační PI z asfaltu silničního s posypem kamenivem, v množství 1,00 kg/m2</t>
  </si>
  <si>
    <t>744</t>
  </si>
  <si>
    <t>Elektromontáže - rozvody vodičů měděných</t>
  </si>
  <si>
    <t>40</t>
  </si>
  <si>
    <t>34111060_R</t>
  </si>
  <si>
    <t>kabel instalační jádro Cu plné izolace PVC plášť PVC 450/750V (CYKY) 1x4mm2</t>
  </si>
  <si>
    <t>39</t>
  </si>
  <si>
    <t>744731210_R</t>
  </si>
  <si>
    <t>Montáž kabel Cu sdělovací sk.2 2-7x1,0 mm umístěný volně</t>
  </si>
  <si>
    <t>Montáž kabel Cu sdělovací sk.2 2-7x1,0 mm umístěný volně včetně pospojení</t>
  </si>
  <si>
    <t>Trubní vedení</t>
  </si>
  <si>
    <t>32</t>
  </si>
  <si>
    <t>28613556_R</t>
  </si>
  <si>
    <t>potrubí PE100 RC SDR11 90x8,2 návin</t>
  </si>
  <si>
    <t>27.5=27,500 [A] 
A * 1.015Koeficient množství=27,913 [B]</t>
  </si>
  <si>
    <t>35</t>
  </si>
  <si>
    <t>28614937</t>
  </si>
  <si>
    <t>elektrokoleno 90° PE 100 PN16 D 110mm</t>
  </si>
  <si>
    <t>34</t>
  </si>
  <si>
    <t>28615974</t>
  </si>
  <si>
    <t>elektrospojka SDR11 PE 100 PN16 D 90mm</t>
  </si>
  <si>
    <t>spojování tyčí' 
4=4,000 [A] 
Celkem: A=4,000 [B]</t>
  </si>
  <si>
    <t>31951003_R</t>
  </si>
  <si>
    <t>Potrubní spojka jištěná proti posuvu hrdlo-hrdlo  DN 80</t>
  </si>
  <si>
    <t>857241131</t>
  </si>
  <si>
    <t>Montáž litinových tvarovek jednoosých hrdlových otevřený výkop s integrovaným těsněním DN 80</t>
  </si>
  <si>
    <t>Montáž litinových tvarovek na potrubí litinovém tlakovém jednoosých na potrubí z trub hrdlových v otevřeném výkopu, kanálu nebo v šachtě s integrovaným těsněním DN 80</t>
  </si>
  <si>
    <t>871241211</t>
  </si>
  <si>
    <t>Montáž potrubí z PE100 SDR 11 otevřený výkop svařovaných elektrotvarovkou D 90 x 8,2 mm</t>
  </si>
  <si>
    <t>Montáž vodovodního potrubí z plastů v otevřeném výkopu z polyetylenu PE 100 svařovaných elektrotvarovkou SDR 11/PN16 D 90 x 8,2 mm</t>
  </si>
  <si>
    <t>33</t>
  </si>
  <si>
    <t>877241101</t>
  </si>
  <si>
    <t>Montáž elektrospojek na vodovodním potrubí z PE trub d 90</t>
  </si>
  <si>
    <t>Montáž tvarovek na vodovodním plastovém potrubí z polyetylenu PE 100 elektrotvarovek SDR 11/PN16 spojek, oblouků nebo redukcí d 90</t>
  </si>
  <si>
    <t>36</t>
  </si>
  <si>
    <t>892241111_R</t>
  </si>
  <si>
    <t>Tlaková zkouška vzduchem potrubí do 80</t>
  </si>
  <si>
    <t>Tlakové zkoušky vzduchem na potrubí DN do 80</t>
  </si>
  <si>
    <t>37</t>
  </si>
  <si>
    <t>892273122</t>
  </si>
  <si>
    <t>Proplach a dezinfekce vodovodního potrubí DN od 80 do 125</t>
  </si>
  <si>
    <t>99</t>
  </si>
  <si>
    <t>Přesun hmot</t>
  </si>
  <si>
    <t>38</t>
  </si>
  <si>
    <t>998276101</t>
  </si>
  <si>
    <t>Přesun hmot pro trubní vedení z trub z plastických hmot otevřený výkop</t>
  </si>
  <si>
    <t>Přesun hmot pro trubní vedení hloubené z trub z plastických hmot nebo sklolaminátových pro vodovody nebo kanalizace v otevřeném výkopu dopravní vzdálenost do 15 m</t>
  </si>
  <si>
    <t>SO302Rad V5</t>
  </si>
  <si>
    <t>25.7*1=25,700 [A]</t>
  </si>
  <si>
    <t>odstranění provizorní úpravy' 
25.7*1=25,700 [A]</t>
  </si>
  <si>
    <t>113154113</t>
  </si>
  <si>
    <t>Frézování živičného krytu tl 50 mm pruh š 0,5 m pl do 500 m2 bez překážek v trase</t>
  </si>
  <si>
    <t>Frézování živičného podkladu nebo krytu  s naložením na dopravní prostředek plochy do 500 m2 bez překážek v trase pruhu šířky do 0,5 m, tloušťky vrstvy 50 mm</t>
  </si>
  <si>
    <t>75% odpočet při souběhu dešťové a splaškové kanalizace' 
239.3*0.25=59,825 [A] 
Celkem: A=59,825 [B]</t>
  </si>
  <si>
    <t>předpoklad 7 dny' 
7*10=70,000 [A]</t>
  </si>
  <si>
    <t>132254202</t>
  </si>
  <si>
    <t>Hloubení zapažených rýh š do 2000 mm v hornině třídy těžitelnosti I skupiny 3 objem do 50 m3</t>
  </si>
  <si>
    <t>Hloubení zapažených rýh šířky přes 800 do 2 000 mm strojně s urovnáním dna do předepsaného profilu a spádu v hornině třídy těžitelnosti I skupiny 3 přes 20 do 50 m3</t>
  </si>
  <si>
    <t>3.8*1*1.65-3.8*1*0.5=4,370 [A] 
25.7*1*1.7-25.7*1*0.32=35,466 [B] 
Celkem: A+B=39,836 [C] 
39.836*0.6=23,902 [D]</t>
  </si>
  <si>
    <t>39.836*0.3=11,951 [A]</t>
  </si>
  <si>
    <t>39.836*0.1=3,984 [A]</t>
  </si>
  <si>
    <t>29.5*1.75*2=103,250 [A]</t>
  </si>
  <si>
    <t>39.836*0.6=23,902 [A]</t>
  </si>
  <si>
    <t>39.836*0.4=15,934 [A]</t>
  </si>
  <si>
    <t>tř. 3' 
39.836*0.6=23,902 [A] 
'tř. 4' 
39.836*0.3=11,951 [B] 
'tř. 5' 
39.836*0.1=3,984 [C] 
Celkem: A+B+C=39,837 [D]</t>
  </si>
  <si>
    <t>6.88+5.911=12,791 [A]</t>
  </si>
  <si>
    <t>39.836-4.425-11.505=23,906 [A] 
'provizorní úprava' 
25.7*1*0.32=8,224 [B] 
Celkem: A+B=32,130 [C]</t>
  </si>
  <si>
    <t>29.5*1*0.39=11,505 [A] 
Celkem: A=11,505 [B]</t>
  </si>
  <si>
    <t>11.505*2=23,010 [A]</t>
  </si>
  <si>
    <t>32.13*1.85=59,441 [A]</t>
  </si>
  <si>
    <t>24+11.7=35,700 [A] 
'odečet 75% při souběhu dešťové a splaškové kanalizace' 
35.7*0.25=8,925 [B]</t>
  </si>
  <si>
    <t>8.925*1.1=9,818 [A]</t>
  </si>
  <si>
    <t>29.5*1*0.15=4,425 [A] 
Celkem: A=4,425 [B]</t>
  </si>
  <si>
    <t>29.5=29,500 [A]</t>
  </si>
  <si>
    <t>564861011</t>
  </si>
  <si>
    <t>Podklad ze štěrkodrtě ŠD plochy do 100 m2 tl 200 mm</t>
  </si>
  <si>
    <t>Podklad ze štěrkodrti ŠD s rozprostřením a zhutněním plochy jednotlivě do 100 m2, po zhutnění tl. 200 mm</t>
  </si>
  <si>
    <t>3.8*1=3,800 [A]</t>
  </si>
  <si>
    <t>564871016</t>
  </si>
  <si>
    <t>Podklad ze štěrkodrtě ŠD plochy do 100 m2 tl 300 mm</t>
  </si>
  <si>
    <t>Podklad ze štěrkodrti ŠD s rozprostřením a zhutněním plochy jednotlivě do 100 m2, po zhutnění tl. 300 mm</t>
  </si>
  <si>
    <t>573211109</t>
  </si>
  <si>
    <t>Postřik živičný spojovací z asfaltu v množství 0,50 kg/m2</t>
  </si>
  <si>
    <t>Postřik spojovací PS bez posypu kamenivem z asfaltu silničního, v množství 0,50 kg/m2</t>
  </si>
  <si>
    <t>577144211</t>
  </si>
  <si>
    <t>Asfaltový beton vrstva obrusná ACO 11 (ABS) tř. II tl 50 mm š do 3 m z nemodifikovaného asfaltu</t>
  </si>
  <si>
    <t>Asfaltový beton vrstva obrusná ACO 11 (ABS)  s rozprostřením a se zhutněním z nemodifikovaného asfaltu v pruhu šířky do 3 m tř. II, po zhutnění tl. 50 mm</t>
  </si>
  <si>
    <t>57</t>
  </si>
  <si>
    <t>56</t>
  </si>
  <si>
    <t>29.5=29,500 [A] 
A * 1.015Koeficient množství=29,943 [B]</t>
  </si>
  <si>
    <t>28615695_R</t>
  </si>
  <si>
    <t>Otočná příruba PP-ST d80</t>
  </si>
  <si>
    <t>41</t>
  </si>
  <si>
    <t>28615696_R</t>
  </si>
  <si>
    <t>Ploché těsnění k lemovému nákružku - ocelová výztuha, NBR, DN80, d90</t>
  </si>
  <si>
    <t>spojování tyčí' 
4=4,000 [A] 
'propoje' 
1=1,000 [B] 
Celkem: A+B=5,000 [C]</t>
  </si>
  <si>
    <t>42</t>
  </si>
  <si>
    <t>28653135</t>
  </si>
  <si>
    <t>nákružek lemový PE 100 SDR11 90mm</t>
  </si>
  <si>
    <t>44</t>
  </si>
  <si>
    <t>42221212</t>
  </si>
  <si>
    <t>šoupě přírubové vodovodní krátká stavební dl DN 80 PN10-16</t>
  </si>
  <si>
    <t>46</t>
  </si>
  <si>
    <t>422910722_R</t>
  </si>
  <si>
    <t>Univerzální podkladová deska pod šoupátka</t>
  </si>
  <si>
    <t>45</t>
  </si>
  <si>
    <t>42291073</t>
  </si>
  <si>
    <t>souprava zemní pro šoupátka DN 65-80mm Rd 1,5m</t>
  </si>
  <si>
    <t>52</t>
  </si>
  <si>
    <t>42291352_R</t>
  </si>
  <si>
    <t>poklop litinový šoupátkový pro zemní soupravy osazení do terénu a do vozovky</t>
  </si>
  <si>
    <t>49</t>
  </si>
  <si>
    <t>552418948_R</t>
  </si>
  <si>
    <t>Provizorní zakrytí hydrantů a zemních souprav</t>
  </si>
  <si>
    <t>1=1,000 [A]</t>
  </si>
  <si>
    <t>43</t>
  </si>
  <si>
    <t>891241112</t>
  </si>
  <si>
    <t>Montáž vodovodních šoupátek otevřený výkop DN 80</t>
  </si>
  <si>
    <t>Montáž vodovodních armatur na potrubí šoupátek nebo klapek uzavíracích v otevřeném výkopu nebo v šachtách s osazením zemní soupravy (bez poklopů) DN 80</t>
  </si>
  <si>
    <t>47</t>
  </si>
  <si>
    <t>48</t>
  </si>
  <si>
    <t>50</t>
  </si>
  <si>
    <t>899102751_R</t>
  </si>
  <si>
    <t>Demontáž provizorního zakrytí hydrantů a zemních souprav</t>
  </si>
  <si>
    <t>51</t>
  </si>
  <si>
    <t>899401112</t>
  </si>
  <si>
    <t>Osazení poklopů litinových šoupátkových</t>
  </si>
  <si>
    <t>53</t>
  </si>
  <si>
    <t>919732221</t>
  </si>
  <si>
    <t>Styčná spára napojení nového živičného povrchu na stávající za tepla š 15 mm hl 25 mm bez prořezání</t>
  </si>
  <si>
    <t>Styčná pracovní spára při napojení nového živičného povrchu na stávající se zalitím za tepla modifikovanou asfaltovou hmotou s posypem vápenným hydrátem šířky do 15 mm, hloubky do 25 mm bez prořezání spáry</t>
  </si>
  <si>
    <t>odpočet při souběhu dešťové a splaš. kanalizace 75%' 
(26+6.2)*0.25=8,050 [A] 
Celkem: A=8,050 [B]</t>
  </si>
  <si>
    <t>54</t>
  </si>
  <si>
    <t>919735113</t>
  </si>
  <si>
    <t>Řezání stávajícího živičného krytu hl přes 100 do 150 mm</t>
  </si>
  <si>
    <t>Řezání stávajícího živičného krytu nebo podkladu  hloubky přes 100 do 150 mm</t>
  </si>
  <si>
    <t>odpočet při souběhu dešťové a splaš. kanalizace 75%' 
6.2*0.25=1,550 [A] 
Celkem: A=1,550 [B]</t>
  </si>
  <si>
    <t>55</t>
  </si>
  <si>
    <t>SO302RadV</t>
  </si>
  <si>
    <t>předpoklad 37 dní' 
37*10=370,000 [A]</t>
  </si>
  <si>
    <t>37*2=74,000 [A]</t>
  </si>
  <si>
    <t>119001405</t>
  </si>
  <si>
    <t>Dočasné zajištění potrubí z PE DN do 200 mm</t>
  </si>
  <si>
    <t>Dočasné zajištění podzemního potrubí nebo vedení ve výkopišti ve stavu i poloze, ve kterých byla na začátku zemních prací a to s podepřením, vzepřením nebo vyvěšením, případně s ochranným bedněním, se zřízením a odstraněním zajišťovací konstrukce, s opotřebením hmot potrubí plastového, jmenovité světlosti DN do 200 mm</t>
  </si>
  <si>
    <t>7*1=7,000 [A]</t>
  </si>
  <si>
    <t>119001421</t>
  </si>
  <si>
    <t>Dočasné zajištění kabelů a kabelových tratí ze 3 volně ložených kabelů</t>
  </si>
  <si>
    <t>Dočasné zajištění podzemního potrubí nebo vedení ve výkopišti ve stavu i poloze, ve kterých byla na začátku zemních prací a to s podepřením, vzepřením nebo vyvěšením, případně s ochranným bedněním, se zřízením a odstraněním zajišťovací konstrukce, s opotřebením hmot kabelů a kabelových tratí z volně ložených kabelů a to do 3 kabelů</t>
  </si>
  <si>
    <t>6*1=6,000 [A] 
Celkem: A=6,000 [B]</t>
  </si>
  <si>
    <t>129001101</t>
  </si>
  <si>
    <t>Příplatek za ztížení odkopávky nebo prokopávky v blízkosti inženýrských sítí</t>
  </si>
  <si>
    <t>Příplatek k cenám vykopávek za ztížení vykopávky v blízkosti podzemního vedení nebo výbušnin v horninách jakékoliv třídy</t>
  </si>
  <si>
    <t>plyn' 
7*1*1.11*1.61=12,510 [A] 
'kabely' 
6*1*1.05*1.55=9,765 [B] 
Celkem: A+B=22,275 [C]</t>
  </si>
  <si>
    <t>132254204</t>
  </si>
  <si>
    <t>Hloubení zapažených rýh š do 2000 mm v hornině třídy těžitelnosti I skupiny 3 objem do 500 m3</t>
  </si>
  <si>
    <t>Hloubení zapažených rýh šířky přes 800 do 2 000 mm strojně s urovnáním dna do předepsaného profilu a spádu v hornině třídy těžitelnosti I skupiny 3 přes 100 do 500 m3</t>
  </si>
  <si>
    <t>km 0,415 - km 0,4647' 
13.4*1*1.6-13.4*1*0.5=14,740 [A] 
36.3*0.7*1.6-36.3*0.7*0.5=27,951 [B] 
'km 0,4647 - km 0,4781' 
13.4*0.7*1.65-13.4*0.7*0.5=10,787 [C] 
'km 0,4781 - km 0,5002' 
22.1*0.7*1.75-22.1*0.7*0.5=19,338 [D] 
'km 0,5002 - km 0,5478' 
47.6*0.7*1.77-47.6*0.7*0.5=42,316 [E] 
'km 0,5478- km 0,5821' 
34.3*0.7*1.78-34.3*0.7*0.5=30,733 [F] 
'km 0,5821 - km 0,6153' 
33.2*0.7*1.75-33.2*0.7*0.5=29,050 [G] 
'km 0,6153 - km 0,6328' 
10.2*0.7*1.63-10.2*0.7*0.5=8,068 [H] 
7.3*1*1.63-7.3*1*0.5=8,249 [I] 
'km 0,6328 - km 0,6401' 
7.3*1*1.65-7.3*1*0.5=8,395 [J] 
'km 0,6401 - km 0,6666' 
26.5*1*1.69-26.5*1*0.5=31,535 [K] 
Celkem: A+B+C+D+E+F+G+H+I+J+K=231,162 [L] 
231.162*0.6=138,697 [M]</t>
  </si>
  <si>
    <t>132354203</t>
  </si>
  <si>
    <t>Hloubení zapažených rýh š do 2000 mm v hornině třídy těžitelnosti II skupiny 4 objem do 100 m3</t>
  </si>
  <si>
    <t>Hloubení zapažených rýh šířky přes 800 do 2 000 mm strojně s urovnáním dna do předepsaného profilu a spádu v hornině třídy těžitelnosti II skupiny 4 přes 50 do 100 m3</t>
  </si>
  <si>
    <t>231.162*0.3=69,349 [A]</t>
  </si>
  <si>
    <t>132454202</t>
  </si>
  <si>
    <t>Hloubení zapažených rýh š do 2000 mm v hornině třídy těžitelnosti II skupiny 5 objem do 50 m3</t>
  </si>
  <si>
    <t>Hloubení zapažených rýh šířky přes 800 do 2 000 mm strojně s urovnáním dna do předepsaného profilu a spádu v hornině třídy těžitelnosti II skupiny 5 přes 20 do 50 m3</t>
  </si>
  <si>
    <t>231.162*0.1=23,116 [A]</t>
  </si>
  <si>
    <t>151811131</t>
  </si>
  <si>
    <t>Osazení pažicího boxu hl výkopu do 4 m š do 1,2 m</t>
  </si>
  <si>
    <t>Zřízení pažicích boxů pro pažení a rozepření stěn rýh podzemního vedení hloubka výkopu do 4 m, šířka do 1,2 m</t>
  </si>
  <si>
    <t>u km 0,4148' 
11.2*1.7*2=38,080 [A] 
'km 0,6153 - 0,6328' 
7.8*1.7*2=26,520 [B] 
'km 0,6328 - km 0,6401' 
7.3*1.65*2=24,090 [C] 
'km 0,6401 - km 0,6666' 
26.5*1.69*2=89,570 [D] 
Celkem: A+B+C+D=178,260 [E]</t>
  </si>
  <si>
    <t>151811132</t>
  </si>
  <si>
    <t>Osazení pažicího boxu hl výkopu do 4 m š přes 1,2 do 2,5 m</t>
  </si>
  <si>
    <t>Zřízení pažicích boxů pro pažení a rozepření stěn rýh podzemního vedení hloubka výkopu do 4 m, šířka přes 1,2 do 2,5 m</t>
  </si>
  <si>
    <t>u km 0,5002' 
19*1.7*2=64,600 [A] 
'odpočet 50% - souběh se splaš. kanalizací' 
64.6*0.5=32,300 [B]</t>
  </si>
  <si>
    <t>souběh dešť. a splaš. kanalizace 25% pro vodovod' 
'kubatura plochy pažení z dešť. kan stoka D1' 
277.15*0.25=69,288 [A] 
'kubatura plochy pažení z dešť. kan stoka D2-I' 
'KŠ29-KŠ31' 
(132.512+105.12)*0.25=59,408 [B] 
'KŠ27-KŠ29' 
(38.38+120.8)*0.5=79,590 [C] 
Celkem: A+B+C=208,286 [D]</t>
  </si>
  <si>
    <t>151811231</t>
  </si>
  <si>
    <t>Odstranění pažicího boxu hl výkopu do 4 m š do 1,2 m</t>
  </si>
  <si>
    <t>Odstranění pažicích boxů pro pažení a rozepření stěn rýh podzemního vedení hloubka výkopu do 4 m, šířka do 1,2 m</t>
  </si>
  <si>
    <t>151811232</t>
  </si>
  <si>
    <t>Odstranění pažicího boxu hl výkopu do 4 m š přes 1,2 do 2,5 m</t>
  </si>
  <si>
    <t>Odstranění pažicích boxů pro pažení a rozepření stěn rýh podzemního vedení hloubka výkopu do 4 m, šířka přes 1,2 do 2,5 m</t>
  </si>
  <si>
    <t>tř. 3' 
231.162*0.6=138,697 [A] 
'tř. 4' 
231.162*0.3=69,349 [B] 
'tř. 5' 
231.162*0.1=23,116 [C] 
Celkem: A+B+C=231,162 [D]</t>
  </si>
  <si>
    <t>231.162-28.872-78.912=123,378 [A] 
Celkem: A=123,378 [B]</t>
  </si>
  <si>
    <t>km 0,415 - km 0,4647' 
13.4*1*0.41=5,494 [A] 
36.3*0.7*0.41=10,418 [B] 
'km 0,4647 - km 0,4781' 
13.4*0.7*0.41=3,846 [C] 
'km 0,4781 - km 0,5002' 
22.1*0.7*0.41=6,343 [D] 
'km 0,5002 - km 0,5478' 
47.6*0.7*0.41=13,661 [E] 
'km 0,5478- km 0,5821' 
34.3*0.7*0.41=9,844 [F] 
'km 0,5821 - km 0,6153' 
33.2*0.7*0.41=9,528 [G] 
'km 0,6153 - km 0,6328' 
10.2*0.7*0.41=2,927 [H] 
7.3*1*0.41=2,993 [I] 
'km 0,6328 - km 0,6401' 
7.3*1*0.41=2,993 [J] 
'km 0,6401 - km 0,6666' 
26.5*1*0.41=10,865 [K] 
Celkem: A+B+C+D+E+F+G+H+I+J+K=78,912 [L]</t>
  </si>
  <si>
    <t>78.912*2=157,824 [A]</t>
  </si>
  <si>
    <t>123.378*1.85=228,249 [A]</t>
  </si>
  <si>
    <t>25%splašková kanalizace - 50% dešťová kanalizace' 
(29.2+3.28)*0.25=8,120 [A] 
(39.6+10.9+14.1+13.2)*0.25=19,450 [B] 
'50% dešť. kanalizace' 
(10.1+30.2)*0.5=20,150 [C] 
'50% splašková kanalizace' 
19=19,000 [D] 
'samostatně' 
13.3+7.8+7.3+26.5=54,900 [E] 
Celkem: A+B+C+D+E=121,620 [F]</t>
  </si>
  <si>
    <t>121.62*1.1=133,782 [A]</t>
  </si>
  <si>
    <t>km 0,415 - km 0,4647' 
13.4*1*0.15=2,010 [A] 
36.3*0.7*0.15=3,812 [B] 
'km 0,4647 - km 0,4781' 
13.4*0.7*0.15=1,407 [C] 
'km 0,4781 - km 0,5002' 
22.1*0.7*0.15=2,321 [D] 
'km 0,5002 - km 0,5478' 
47.6*0.7*0.15=4,998 [E] 
'km 0,5478- km 0,5821' 
34.3*0.7*0.15=3,602 [F] 
'km 0,5821 - km 0,6153' 
33.2*0.7*0.15=3,486 [G] 
'km 0,6153 - km 0,6328' 
10.2*0.7*0.15=1,071 [H] 
7.3*1*0.15=1,095 [I] 
'km 0,6328 - km 0,6401' 
7.3*1*0.15=1,095 [J] 
'km 0,6401 - km 0,6666' 
26.5*1*0.15=3,975 [K] 
Celkem: A+B+C+D+E+F+G+H+I+J+K=28,872 [L]</t>
  </si>
  <si>
    <t>666.6-415=251,600 [A]</t>
  </si>
  <si>
    <t>452313121</t>
  </si>
  <si>
    <t>Podkladní bloky z betonu prostého tř. C 8/10 otevřený výkop</t>
  </si>
  <si>
    <t>4*0.037=0,148 [A] 
1*0.026=0,026 [B] 
Celkem: A+B=0,174 [C]</t>
  </si>
  <si>
    <t>452353101</t>
  </si>
  <si>
    <t>Bednění podkladních bloků otevřený výkop</t>
  </si>
  <si>
    <t>0.174*2.67=0,465 [A]</t>
  </si>
  <si>
    <t>564861111</t>
  </si>
  <si>
    <t>Podklad ze štěrkodrtě ŠD plochy přes 100 m2 tl 200 mm</t>
  </si>
  <si>
    <t>Podklad ze štěrkodrti ŠD s rozprostřením a zhutněním plochy přes 100 m2, po zhutnění tl. 200 mm</t>
  </si>
  <si>
    <t>km 0,415 - km 0,4647' 
13.4*1=13,400 [A] 
36.3*0.7=25,410 [B] 
'km 0,4647 - km 0,4781' 
13.4*0.7=9,380 [C] 
'km 0,4781 - km 0,5002' 
22.1*0.7=15,470 [D] 
'km 0,5002 - km 0,5478' 
47.6*0.7=33,320 [E] 
'km 0,5478- km 0,5821' 
34.3*0.7=24,010 [F] 
'km 0,5821 - km 0,6153' 
33.2*0.7=23,240 [G] 
'km 0,6153 - km 0,6328' 
10.2*0.7=7,140 [H] 
7.3*1=7,300 [I] 
'km 0,6328 - km 0,6401' 
7.3*1=7,300 [J] 
'km 0,6401 - km 0,6666' 
26.5*1=26,500 [K] 
Celkem: A+B+C+D+E+F+G+H+I+J+K=192,470 [L]</t>
  </si>
  <si>
    <t>564871116</t>
  </si>
  <si>
    <t>Podklad ze štěrkodrtě ŠD plochy přes 100 m2 tl. 300 mm</t>
  </si>
  <si>
    <t>Podklad ze štěrkodrti ŠD s rozprostřením a zhutněním plochy přes 100 m2, po zhutnění tl. 300 mm</t>
  </si>
  <si>
    <t>70</t>
  </si>
  <si>
    <t>69</t>
  </si>
  <si>
    <t>28613557_R</t>
  </si>
  <si>
    <t>potrubí PE100 RC SDR11 110x10,0 navin</t>
  </si>
  <si>
    <t>251.6=251,600 [A] 
A * 1.015Koeficient množství=255,374 [B]</t>
  </si>
  <si>
    <t>28614940_R</t>
  </si>
  <si>
    <t>elektrokoleno 30° PE 100 PN16 D 110mm</t>
  </si>
  <si>
    <t>28615697_R</t>
  </si>
  <si>
    <t>Ploché těsnění k lemovému nákružku - ocelová výztuha, NBR, DN100, d110</t>
  </si>
  <si>
    <t>28615975</t>
  </si>
  <si>
    <t>elektrospojka SDR11 PE 100 PN16 D 110mm</t>
  </si>
  <si>
    <t>9=9,000 [A] 
'spojování tyčí' 
42=42,000 [B] 
Celkem: A+B=51,000 [C]</t>
  </si>
  <si>
    <t>28653136</t>
  </si>
  <si>
    <t>nákružek lemový PE 100 SDR11 110mm</t>
  </si>
  <si>
    <t>319421428_R</t>
  </si>
  <si>
    <t>Otočná příruba PP-ST d100</t>
  </si>
  <si>
    <t>42221213</t>
  </si>
  <si>
    <t>šoupě přírubové vodovodní krátká stavební dl DN 100 PN10-16</t>
  </si>
  <si>
    <t>422243973_R</t>
  </si>
  <si>
    <t>Zavzdušňovací a odvzdušňovací souprava,DN80,h=1,5m</t>
  </si>
  <si>
    <t>59</t>
  </si>
  <si>
    <t>42273590</t>
  </si>
  <si>
    <t>hydrant podzemní DN 80 PN 16 jednoduchý uzávěr krycí v 1250mm</t>
  </si>
  <si>
    <t>60</t>
  </si>
  <si>
    <t>422735978_R</t>
  </si>
  <si>
    <t>Hydrantová drenáž</t>
  </si>
  <si>
    <t>42291074</t>
  </si>
  <si>
    <t>souprava zemní pro šoupátka DN 100-150mm Rd 1,5m</t>
  </si>
  <si>
    <t>64</t>
  </si>
  <si>
    <t>66</t>
  </si>
  <si>
    <t>42291452_R</t>
  </si>
  <si>
    <t>poklop litinový hydrantový DN 80</t>
  </si>
  <si>
    <t>552415961_R</t>
  </si>
  <si>
    <t>Přepojení stávající vodovodní přípojky - D + M včetně zemních prací</t>
  </si>
  <si>
    <t>přípojka 18-32' 
2.5+2.2+3.8+6+2.6+2.2+1.8+6+2.2+2.1+2.1+4.6+2.2+2.5+6.8=49,600 [A]</t>
  </si>
  <si>
    <t>6+1=7,000 [A]</t>
  </si>
  <si>
    <t>55250642</t>
  </si>
  <si>
    <t>koleno přírubové s patkou PP litinové DN 80</t>
  </si>
  <si>
    <t>55253515</t>
  </si>
  <si>
    <t>tvarovka přírubová litinová s přírubovou odbočkou,práškový epoxid tl 250µm T-kus DN 100/80</t>
  </si>
  <si>
    <t>55259815</t>
  </si>
  <si>
    <t>přechod přírubový tvárná litina dl 200mm DN 100/80</t>
  </si>
  <si>
    <t>67</t>
  </si>
  <si>
    <t>562306380</t>
  </si>
  <si>
    <t>deska podkladová pro poklop uliční polyamidový 7.2.17 pod hydrantový</t>
  </si>
  <si>
    <t>deska podkladová uličního poklopu plastového hydrantového</t>
  </si>
  <si>
    <t>857242122</t>
  </si>
  <si>
    <t>Montáž litinových tvarovek jednoosých přírubových otevřený výkop DN 80</t>
  </si>
  <si>
    <t>Montáž litinových tvarovek na potrubí litinovém tlakovém jednoosých na potrubí z trub přírubových v otevřeném výkopu, kanálu nebo v šachtě DN 80</t>
  </si>
  <si>
    <t>857262179</t>
  </si>
  <si>
    <t>Montáž litinových tvarovek jednoosých přírubových otevřený výkop DN 100</t>
  </si>
  <si>
    <t>Montáž litinových tvarovek na potrubí litinovém tlakovém jednoosých na potrubí z trub přírubových v otevřeném výkopu, kanálu nebo v šachtě DN 100</t>
  </si>
  <si>
    <t>857264122</t>
  </si>
  <si>
    <t>Montáž litinových tvarovek odbočných přírubových otevřený výkop DN 100</t>
  </si>
  <si>
    <t>Montáž litinových tvarovek na potrubí litinovém tlakovém odbočných na potrubí z trub přírubových v otevřeném výkopu, kanálu nebo v šachtě DN 100</t>
  </si>
  <si>
    <t>87121160_R</t>
  </si>
  <si>
    <t>Montáž a demontáž provizorního vodovodu III. etapa</t>
  </si>
  <si>
    <t>Montáž a demontáž provizorního vodovodu z potrubí  PE100 SDR 11  D 63 x 3,8 mm. Včetně tvarovek pro napojení na vodovodní řad + materiálu na přepojení vodovodních přípojek.  
Včetně proplachu a dezinfekce.  
Pro II. etapu</t>
  </si>
  <si>
    <t>871251211</t>
  </si>
  <si>
    <t>Montáž potrubí z PE100 SDR 11 otevřený výkop svařovaných elektrotvarovkou D 110 x 10,0 mm</t>
  </si>
  <si>
    <t>Montáž vodovodního potrubí z plastů v otevřeném výkopu z polyetylenu PE 100 svařovaných elektrotvarovkou SDR 11/PN16 D 110 x 10,0 mm</t>
  </si>
  <si>
    <t>877261101</t>
  </si>
  <si>
    <t>Montáž elektrospojek na vodovodním potrubí z PE trub d 110</t>
  </si>
  <si>
    <t>Montáž tvarovek na vodovodním plastovém potrubí z polyetylenu PE 100 elektrotvarovek SDR 11/PN16 spojek, oblouků nebo redukcí d 110</t>
  </si>
  <si>
    <t>891217113_R</t>
  </si>
  <si>
    <t>Montáž zavzdušňovací a odvzdušňovací souprav</t>
  </si>
  <si>
    <t>58</t>
  </si>
  <si>
    <t>891247111</t>
  </si>
  <si>
    <t>Montáž hydrantů podzemních DN 80</t>
  </si>
  <si>
    <t>Montáž vodovodních armatur na potrubí hydrantů podzemních (bez osazení poklopů) DN 80</t>
  </si>
  <si>
    <t>891261112</t>
  </si>
  <si>
    <t>Montáž vodovodních šoupátek otevřený výkop DN 100</t>
  </si>
  <si>
    <t>Montáž vodovodních armatur na potrubí šoupátek nebo klapek uzavíracích v otevřeném výkopu nebo v šachtách s osazením zemní soupravy (bez poklopů) DN 100</t>
  </si>
  <si>
    <t>61</t>
  </si>
  <si>
    <t>892271111_R</t>
  </si>
  <si>
    <t>Tlaková zkouška vzduchem potrubí DN 100 nebo 125</t>
  </si>
  <si>
    <t>Tlakové zkoušky vzduchem na potrubí DN 100 nebo 125</t>
  </si>
  <si>
    <t>62</t>
  </si>
  <si>
    <t>63</t>
  </si>
  <si>
    <t>65</t>
  </si>
  <si>
    <t>899401113</t>
  </si>
  <si>
    <t>Osazení poklopů litinových hydrantových</t>
  </si>
  <si>
    <t>68</t>
  </si>
  <si>
    <t>SO302RadV3</t>
  </si>
  <si>
    <t>km 0,0000 - 0,0210' 
19.2*0.7=13,440 [A] 
'km 0,0210 - 0,0254' 
4.4*0.7=3,080 [B] 
Celkem: A+B=16,520 [C]</t>
  </si>
  <si>
    <t>odstranění provizorní úpravy' 
16.52=16,520 [A]</t>
  </si>
  <si>
    <t>75% odpočet při souběhu dešťové a splaškové kanalizace' 
54.8*3.5*0.25=47,950 [A] 
Celkem: A=47,950 [B]</t>
  </si>
  <si>
    <t>1*0.7=0,700 [A]</t>
  </si>
  <si>
    <t>plyn' 
1*0.7*1.11*1.61=1,251 [A] 
'kabely' 
1*0.7*1.05*1.55=1,139 [B] 
Celkem: A+B=2,390 [C]</t>
  </si>
  <si>
    <t>km 0,0000 - 0,0210' 
1.8*0.7*1.57-1.8*0.7*0.5=1,348 [A] 
19.2*0.7*1.75-19.2*0.7*0.32=19,219 [B] 
'km 0,0210 - 0,0254' 
4.4*0.7*1.83-4.4*0.7*0.32=4,651 [C] 
Celkem: A+B+C=25,218 [D] 
25.218*0.6=15,131 [E]</t>
  </si>
  <si>
    <t>25.218*0.3=7,565 [A]</t>
  </si>
  <si>
    <t>25.218*0.1=2,522 [A]</t>
  </si>
  <si>
    <t>25.218*0.6=15,131 [A]</t>
  </si>
  <si>
    <t>25.218*0.4=10,087 [A]</t>
  </si>
  <si>
    <t>tř. 3' 
25.218*0.6=15,131 [A] 
'tř. 4' 
25.218*0.3=7,565 [B] 
'tř. 5' 
25.218*0.1=2,522 [C] 
Celkem: A+B+C=25,218 [D]</t>
  </si>
  <si>
    <t>5.514+3.8=9,314 [A]</t>
  </si>
  <si>
    <t>25.218-1.439-7.29=16,489 [A] 
'provizorní úprava' 
'km 0,0000 - 0,0210' 
19.2*0.7*0.32=4,301 [B] 
'km 0,0210 - 0,0254' 
4.4*0.7*0.32=0,986 [C] 
Celkem: A+B+C=21,776 [D]</t>
  </si>
  <si>
    <t>km 0,0000 - 0,0210' 
21*0.7*0.41=6,027 [A] 
'km 0,0210 - 0,0254' 
4.4*0.7*0.41=1,263 [B] 
Celkem: A+B=7,290 [C]</t>
  </si>
  <si>
    <t>7.29*2=14,580 [A]</t>
  </si>
  <si>
    <t>21.776*1.85=40,286 [A]</t>
  </si>
  <si>
    <t>km 0,0000 - 0,0210' 
21*0.7*0.15=2,205 [A] 
'km 0,0210 - 0,0254' 
4.4*0.7*0.15=0,462 [B] 
Celkem: A+B=2,667 [C]</t>
  </si>
  <si>
    <t>25.4=25,400 [A]</t>
  </si>
  <si>
    <t>km 0,0000 - 0,0210' 
1.8*0.7=1,260 [A] 
Celkem: A=1,260 [B]</t>
  </si>
  <si>
    <t>25.4=25,400 [A] 
A * 1.015Koeficient množství=25,781 [B]</t>
  </si>
  <si>
    <t>odpočet při souběhu dešťové a splaš. kanalizace 75%' 
(55+6)*0.25=15,250 [A] 
Celkem: A=15,250 [B]</t>
  </si>
  <si>
    <t>SO302RadV4</t>
  </si>
  <si>
    <t>113106121</t>
  </si>
  <si>
    <t>Rozebrání dlažeb z betonových nebo kamenných dlaždic komunikací pro pěší ručně</t>
  </si>
  <si>
    <t>Rozebrání dlažeb komunikací pro pěší s přemístěním hmot na skládku na vzdálenost do 3 m nebo s naložením na dopravní prostředek s ložem z kameniva nebo živice a s jakoukoliv výplní spár ručně z betonových nebo kameninových dlaždic, desek nebo tvarovek</t>
  </si>
  <si>
    <t>2.5*0.7=1,750 [A] 
Celkem: A=1,750 [B]</t>
  </si>
  <si>
    <t>113107123</t>
  </si>
  <si>
    <t>Odstranění podkladu pl do 50 m2 z kameniva drceného tl 300 mm</t>
  </si>
  <si>
    <t>Odstranění podkladů nebo krytů s přemístěním hmot na skládku na vzdálenost do 3 m nebo s naložením na dopravní prostředek v ploše jednotlivě do 50 m2 z kameniva hrubého drceného, o tl. vrstvy přes 200 do 300 mm</t>
  </si>
  <si>
    <t>km 0,0000 - km 0,0077' 
4*0.7=2,800 [A]</t>
  </si>
  <si>
    <t>113201112</t>
  </si>
  <si>
    <t>Vytrhání obrub silničních ležatých</t>
  </si>
  <si>
    <t>Vytrhání obrub  s vybouráním lože, s přemístěním hmot na skládku na vzdálenost do 3 m nebo s naložením na dopravní prostředek silničních ležatých</t>
  </si>
  <si>
    <t>113204111</t>
  </si>
  <si>
    <t>Vytrhání obrub záhonových</t>
  </si>
  <si>
    <t>Vytrhání obrub s vybouráním lože, s přemístěním hmot na skládku na vzdálenost do 3 m nebo s naložením na dopravní prostředek záhonových</t>
  </si>
  <si>
    <t>předpoklad 4 dny' 
4*10=40,000 [A]</t>
  </si>
  <si>
    <t>4*2=8,000 [A]</t>
  </si>
  <si>
    <t>2*0.7=1,400 [A]</t>
  </si>
  <si>
    <t>2*0.7=1,400 [A] 
Celkem: A=1,400 [B]</t>
  </si>
  <si>
    <t>plyn' 
2*0.7*1.11*1.61=2,502 [A] 
'kabely' 
2*0.7*1.05*1.55=2,279 [B] 
Celkem: A+B=4,781 [C]</t>
  </si>
  <si>
    <t>1.2*0.7*1.88-1.22*0.7*0.5=1,152 [A] 
2.5*0.7*1.88-2.5*0.7*0.25=2,853 [B] 
4*0.7*1.88-4*0.7*0.3=4,424 [C] 
Celkem: A+B+C=8,429 [D] 
8.429*0.6=5,057 [E]</t>
  </si>
  <si>
    <t>8.429*0.3=2,529 [A]</t>
  </si>
  <si>
    <t>8.429*0.1=0,843 [A]</t>
  </si>
  <si>
    <t>50% pro splaškovou kanalizaci' 
7.7*1.88*2*0.5=14,476 [A]</t>
  </si>
  <si>
    <t>tř. 3' 
8.429*0.6=5,057 [A] 
'tř. 4' 
8.429*0.3=2,529 [B] 
'tř. 5' 
8.429*0.1=0,843 [C] 
Celkem: A+B+C=8,429 [D]</t>
  </si>
  <si>
    <t>8.429-1.155-3.003=4,271 [A] 
Celkem: A=4,271 [B]</t>
  </si>
  <si>
    <t>7.7*1*0.39=3,003 [A]</t>
  </si>
  <si>
    <t>3.003*2=6,006 [A]</t>
  </si>
  <si>
    <t>4.271*1.85=7,901 [A]</t>
  </si>
  <si>
    <t>50% pro splaškovou kanalizaci' 
7.7*0.5=3,850 [A]</t>
  </si>
  <si>
    <t>3.85*1.1=4,235 [A]</t>
  </si>
  <si>
    <t>7.7*1*0.15=1,155 [A]</t>
  </si>
  <si>
    <t>7.7=7,700 [A]</t>
  </si>
  <si>
    <t>564251013</t>
  </si>
  <si>
    <t>Podklad nebo podsyp ze štěrkopísku ŠP plochy do 100 m2 tl 170 mm</t>
  </si>
  <si>
    <t>Podklad nebo podsyp ze štěrkopísku ŠP s rozprostřením, vlhčením a zhutněním plochy jednotlivě do 100 m2, po zhutnění tl. 170 mm</t>
  </si>
  <si>
    <t>1.2*0.7=0,840 [A]</t>
  </si>
  <si>
    <t>1.2*0.7=0,840 [A] 
4*0.7=2,800 [B] 
Celkem: A+B=3,640 [C]</t>
  </si>
  <si>
    <t>59248005</t>
  </si>
  <si>
    <t>dlažba plošná betonová chodníková 300x300x50mm přírodní</t>
  </si>
  <si>
    <t>počítáno 50% při nepoužitelnosti' 
1.75*0.5=0,875 [A] 
Celkem: A=0,875 [B]</t>
  </si>
  <si>
    <t>596811121</t>
  </si>
  <si>
    <t>Kladení betonové dlažby komunikací pro pěší do lože z kameniva velikosti do 0,09 m2 pl přes 50 do 100 m2</t>
  </si>
  <si>
    <t>Kladení dlažby z betonových nebo kameninových dlaždic komunikací pro pěší s vyplněním spár a se smetením přebytečného materiálu na vzdálenost do 3 m s ložem z kameniva těženého tl. do 30 mm velikosti dlaždic do 0,09 m2 (bez zámku), pro plochy přes 50 do 100 m2</t>
  </si>
  <si>
    <t>7.7=7,700 [A] 
A * 1.015Koeficient množství=7,816 [B]</t>
  </si>
  <si>
    <t>spojování tyčí' 
1=1,000 [A] 
'propoje' 
1=1,000 [B] 
Celkem: A+B=2,000 [C]</t>
  </si>
  <si>
    <t>916231213</t>
  </si>
  <si>
    <t>Osazení chodníkového obrubníku betonového stojatého s boční opěrou do lože z betonu prostého</t>
  </si>
  <si>
    <t>Osazení chodníkového obrubníku betonového se zřízením lože, s vyplněním a zatřením spár cementovou maltou stojatého s boční opěrou z betonu prostého, do lože z betonu prostého</t>
  </si>
  <si>
    <t>916241113</t>
  </si>
  <si>
    <t>Osazení obrubníku kamenného ležatého s boční opěrou do lože z betonu prostého</t>
  </si>
  <si>
    <t>Osazení obrubníku kamenného se zřízením lože, s vyplněním a zatřením spár cementovou maltou ležatého s boční opěrou z betonu prostého, do lože z betonu prostého</t>
  </si>
  <si>
    <t>979024442</t>
  </si>
  <si>
    <t>Očištění vybouraných obrubníků a krajníků chodníkových</t>
  </si>
  <si>
    <t>Očištění vybouraných prvků komunikací od spojovacího materiálu s odklizením a uložením očištěných hmot a spojovacího materiálu na skládku na vzdálenost do 10 m obrubníků a krajníků, vybouraných z jakéhokoliv lože a s jakoukoliv výplní spár chodníkových</t>
  </si>
  <si>
    <t>979024443</t>
  </si>
  <si>
    <t>Očištění vybouraných obrubníků a krajníků silničních</t>
  </si>
  <si>
    <t>Očištění vybouraných prvků komunikací od spojovacího materiálu s odklizením a uložením očištěných hmot a spojovacího materiálu na skládku na vzdálenost do 10 m obrubníků a krajníků, vybouraných z jakéhokoliv lože a s jakoukoliv výplní spár silničních</t>
  </si>
  <si>
    <t>979054441</t>
  </si>
  <si>
    <t>Očištění vybouraných z desek nebo dlaždic s původním spárováním z kameniva těženého</t>
  </si>
  <si>
    <t>Očištění vybouraných prvků komunikací od spojovacího materiálu s odklizením a uložením očištěných hmot a spojovacího materiálu na skládku na vzdálenost do 10 m dlaždic, desek nebo tvarovek s původním vyplněním spár kamenivem těženým</t>
  </si>
  <si>
    <t>4*0.7=2,800 [A] 
Celkem: A=2,800 [B]</t>
  </si>
  <si>
    <t>SO303StokaS2</t>
  </si>
  <si>
    <t>KŠ13 - KŠ14' 
19.2*1.2=23,040 [A] 
'KŠ14 - KŠ15' 
6.5*1.2=7,800 [B] 
'rozšíření šachet' 
'KŠ13' 
0.6*1.8*1=1,080 [C] 
Celkem: A+B+C=31,920 [D]</t>
  </si>
  <si>
    <t>odstranění provizorní úpravy' 
31.92=31,920 [A]</t>
  </si>
  <si>
    <t>komunikace v celé šíři' 
25.7*3.8=97,660 [A] 
Celkem: A=97,660 [B]</t>
  </si>
  <si>
    <t>předpoklad 43 dní' 
43*10=430,000 [A]</t>
  </si>
  <si>
    <t>115101279_R</t>
  </si>
  <si>
    <t>Převedení odpadních vod během stavby</t>
  </si>
  <si>
    <t>Čerpání vody na dopravní výšku do 10 m průměrný přítok do 2000 l/min</t>
  </si>
  <si>
    <t>společné se splaškovou kanalizací počítáno s 50%' 
(18+28+43)*24*0.5=1 068,000 [A]</t>
  </si>
  <si>
    <t>43*2=86,000 [A]</t>
  </si>
  <si>
    <t>115101376_R</t>
  </si>
  <si>
    <t>Pohotovost čerpací soupravy pro přečerpávání</t>
  </si>
  <si>
    <t>Pohotovost čerpací soupravy pro dopravní výšku do 10 m přítok přes 500 do 1 000 l/min</t>
  </si>
  <si>
    <t>(18+28+43)*0.5*2=89,000 [A]</t>
  </si>
  <si>
    <t>4*0.9=3,600 [A]</t>
  </si>
  <si>
    <t>5*1.2=6,000 [A] 
1*0.9=0,900 [B] 
Celkem: A+B=6,900 [C]</t>
  </si>
  <si>
    <t>plyn' 
4*0.9*1.11*1.61=6,434 [A] 
'kabely' 
5*1.2*1.05*1.55=9,765 [B] 
1*0.9*1.05*1.55=1,465 [C] 
Celkem: A+B+C=17,664 [D]</t>
  </si>
  <si>
    <t>KŠ13 - KŠ14' 
19.2*1.2*2.26-19.2*1.2*0.32=44,698 [A] 
'KŠ14 - KŠ15' 
6.5*1.2*2.3-6.5*1.2*0.32=15,444 [B] 
4.4*1.2*2.4-4.4*1.2*0.5=10,032 [C] 
'KŠ15 - KŠ16' 
37.2*0.9*2.38-37.2*0.9*0.5=62,942 [D] 
'KŠ16 - KŠ17' 
15*0.9*2.38-15*0.9*0.5=25,380 [E] 
'KŠ17 - KŠ18' 
21.6*0.9*2.37-21.6*0.9*0.5=36,353 [F] 
'KŠ18 - KŠ19' 
47.7*0.9*2.35-47.7*0.9*0.5=79,421 [G] 
'KŠ19 - KŠ20' 
35.1*0.9*2.38-35.1*0.9*0.5=59,389 [H] 
'rozšíření šachet' 
'KŠ13' 
0.6*1.8*2.29-0.6*1.8*0.32=2,128 [I] 
'KŠ13 - KŠ20' 
0.9*1.8*(2.23+2.43+2.33+2.44+2.31+2.41+2.2)-0.9*1.8*7*0.32=22,858 [J] 
Celkem: A+B+C+D+E+F+G+H+I+J=358,645 [K] 
358.645*0.6=215,187 [L]</t>
  </si>
  <si>
    <t>132354204</t>
  </si>
  <si>
    <t>Hloubení zapažených rýh š do 2000 mm v hornině třídy těžitelnosti II skupiny 4 objem do 500 m3</t>
  </si>
  <si>
    <t>Hloubení zapažených rýh šířky přes 800 do 2 000 mm strojně s urovnáním dna do předepsaného profilu a spádu v hornině třídy těžitelnosti II skupiny 4 přes 100 do 500 m3</t>
  </si>
  <si>
    <t>358.645*0.3=107,594 [A]</t>
  </si>
  <si>
    <t>358.645*0.1=35,865 [A]</t>
  </si>
  <si>
    <t>KŠ13 - KŠ14' 
19.2*2.26*2=86,784 [A] 
'KŠ14 - KŠ15' 
10.9*2.5*2=54,500 [B] 
Celkem: A+B=141,284 [C]</t>
  </si>
  <si>
    <t>souběh s vodovodem V 50%' 
64.6*0.5=32,300 [A]</t>
  </si>
  <si>
    <t>odpočet při souběhu vodovodu a dešťové kanalizace 75%' 
'celková kubatura z pažení na dešť kanalizaci stoka D1' 
277.15*0.25=69,288 [A] 
'kubatura z pažení na dešť kanalizaci stoka D2-I KŠ29 - KŠ31' 
(132.512+105.12)*0.25=59,408 [B] 
Celkem: A+B=128,696 [C]</t>
  </si>
  <si>
    <t>(358.645+34.668)*0.6=235,988 [A]</t>
  </si>
  <si>
    <t>(358.645+34.668)*0.4=157,325 [A]</t>
  </si>
  <si>
    <t>tř. 3' 
(358.645+34.668)*0.6=235,988 [A] 
'tř. 4' 
(358.645+34.668)*0.3=117,994 [B] 
'tř. 5' 
(358.645+34.668)*0.1=39,331 [C] 
Celkem: A+B+C=393,313 [D]</t>
  </si>
  <si>
    <t>11.231+7.342=18,573 [A]</t>
  </si>
  <si>
    <t>358.645-18.948-75.736-42.13=221,831 [A] 
'provizorní úprava komunikace' 
31.92*0.32=10,214 [B] 
Celkem: A+B=232,045 [C]</t>
  </si>
  <si>
    <t>(0.9*0.49-(3.14159265359*0.15*0.15)/2)*186.7=75,736 [A] 
Celkem: A=75,736 [B]</t>
  </si>
  <si>
    <t>58337331</t>
  </si>
  <si>
    <t>štěrkopísek frakce 0/22</t>
  </si>
  <si>
    <t>75.736*2=151,472 [A]</t>
  </si>
  <si>
    <t>232.045*1.85=429,283 [A]</t>
  </si>
  <si>
    <t>25%splašková kanalizace - 50% dešťová kanalizace' 
(29.2+32.8)*0.25=15,500 [A] 
(39.6+10.9+14.1+13.2)*0.25=19,450 [B] 
'50% splašková kanalizace' 
19=19,000 [C] 
'samostatně' 
19.2+10.9=30,100 [D] 
Celkem: A+B+C+D=84,050 [E]</t>
  </si>
  <si>
    <t>84.05*1.1=92,455 [A]</t>
  </si>
  <si>
    <t>92.455=92,455 [A] 
A * 1.1845Koeficient množství=109,513 [B]</t>
  </si>
  <si>
    <t>Svislé a kompletní konstrukce</t>
  </si>
  <si>
    <t>358315114</t>
  </si>
  <si>
    <t>Bourání stoky kompletní nebo otvorů z prostého betonu plochy do 4 m2</t>
  </si>
  <si>
    <t>Bourání stoky kompletní nebo vybourání otvorů průřezové plochy do 4 m2 ve stokách ze zdiva z prostého betonu</t>
  </si>
  <si>
    <t>šachty' 
(3.14159265359*2.5*(0.62*0.62-0.5*0.5))*3=3,167 [A] 
Mezisoučet: A=3,167 [B] 
'odpočet 50% při souběhu dešťové kanalizace' 
-3.167/2=-1,584 [C] 
Celkem: A+C=1,583 [D]</t>
  </si>
  <si>
    <t>359310241_R</t>
  </si>
  <si>
    <t>Výplň stok "hubeným betonem"</t>
  </si>
  <si>
    <t>DN500' 
3.14159265359*0.25*0.25*80=15,708 [A] 
'DN500' 
3.14159265359*0.25*0.25*143.1=28,098 [B] 
Mezisoučet: A+B=43,806 [C] 
'odpočet 50% při souběhu dešťové kanalizace' 
-43.806*0.5=-21,903 [D] 
Celkem: A+B+D=21,903 [E]</t>
  </si>
  <si>
    <t>359901211</t>
  </si>
  <si>
    <t>Monitoring stoky jakékoli výšky na nové kanalizaci</t>
  </si>
  <si>
    <t>Monitoring stok (kamerový systém) jakékoli výšky nová kanalizace</t>
  </si>
  <si>
    <t>KŠ13 - KŠ14' 
19.2*1.2*0.1=2,304 [A] 
'KŠ14 - KŠ15' 
10.9*1.2*0.1=1,308 [B] 
'KŠ15 - KŠ16' 
37.2*0.9*0.1=3,348 [C] 
'KŠ16 - KŠ17' 
15*0.9*0.1=1,350 [D] 
'KŠ17 - KŠ18' 
21.6*0.9*0.1=1,944 [E] 
'KŠ18 - KŠ19' 
47.7*0.9*0.1=4,293 [F] 
'KŠ19 - KŠ20' 
35.1*0.9*0.1=3,159 [G] 
'rozšíření šachet' 
'KŠ13' 
0.6*1.8*0.1=0,108 [H] 
'KŠ13 - KŠ20' 
0.9*1.8*7*0.1=1,134 [I] 
Celkem: A+B+C+D+E+F+G+H+I=18,948 [J]</t>
  </si>
  <si>
    <t>452311121</t>
  </si>
  <si>
    <t>Podkladní desky z betonu prostého tř. C 8/10 otevřený výkop</t>
  </si>
  <si>
    <t>Podkladní a zajišťovací konstrukce z betonu prostého v otevřeném výkopu desky pod potrubí, stoky a drobné objekty z betonu tř. C 8/10</t>
  </si>
  <si>
    <t>beton pod šachty' 
1.5*1.5*0.1*8=1,800 [A] 
Celkem: A=1,800 [B]</t>
  </si>
  <si>
    <t>452312131</t>
  </si>
  <si>
    <t>Sedlové lože z betonu prostého tř. C 12/15 otevřený výkop</t>
  </si>
  <si>
    <t>Podkladní a zajišťovací konstrukce z betonu prostého v otevřeném výkopu sedlové lože pod potrubí z betonu tř. C 12/15</t>
  </si>
  <si>
    <t>(0.9*0.29-(3.14159265359*0.15*0.15)/2)*186.7=42,130 [A] 
Celkem: A=42,130 [B]</t>
  </si>
  <si>
    <t>KŠ14 - KŠ15' 
4.4*1.2=5,280 [A] 
'KŠ15 - KŠ16' 
37.2*0.9=33,480 [B] 
'KŠ16 - KŠ17' 
15*0.9=13,500 [C] 
'KŠ17 - KŠ18' 
21.6*0.9=19,440 [D] 
'KŠ18 - KŠ19' 
47.7*0.9=42,930 [E] 
'KŠ19 - KŠ20' 
35.1*0.9=31,590 [F] 
'rozšíření šachet' 
'KŠ13 - KŠ20' 
0.9*1.8*7=11,340 [G] 
Celkem: A+B+C+D+E+F+G=157,560 [H]</t>
  </si>
  <si>
    <t>452112112</t>
  </si>
  <si>
    <t>Osazení betonových prstenců nebo rámů v do 100 mm</t>
  </si>
  <si>
    <t>Osazení betonových dílců prstenců nebo rámů pod poklopy a mříže, výšky do 100 mm</t>
  </si>
  <si>
    <t>72</t>
  </si>
  <si>
    <t>55241030_R</t>
  </si>
  <si>
    <t>poklop šachtový litinový kruhový DN 600 bez ventilace tř D 400 pro intenzivní provoz</t>
  </si>
  <si>
    <t>552415934_R</t>
  </si>
  <si>
    <t>Kompletní zřízení kanalizační přípojky DN 150 včetně dodávky materiálu dle TZ, zemních prací a oprav povrchů</t>
  </si>
  <si>
    <t>3.1+3.1+4.1+4.3+4.1+3.2=21,900 [A]</t>
  </si>
  <si>
    <t>552415935_R</t>
  </si>
  <si>
    <t>Kompletní zřízení kanalizační přípojky DN 200 včetně dodávky materiálu dle TZ, zemních prací a oprav povrchů</t>
  </si>
  <si>
    <t>3.5+3.3+3.2=10,000 [A]</t>
  </si>
  <si>
    <t>552417014_R</t>
  </si>
  <si>
    <t>Provizorní zakrytí šachet</t>
  </si>
  <si>
    <t>59224160</t>
  </si>
  <si>
    <t>skruž kanalizační s ocelovými stupadly 100x25x12cm</t>
  </si>
  <si>
    <t>59224161</t>
  </si>
  <si>
    <t>skruž kanalizační s ocelovými stupadly 100x50x12cm</t>
  </si>
  <si>
    <t>59224176</t>
  </si>
  <si>
    <t>prstenec šachtový vyrovnávací betonový 625x120x80mm</t>
  </si>
  <si>
    <t>59224184</t>
  </si>
  <si>
    <t>prstenec šachtový vyrovnávací betonový 625x120x40mm</t>
  </si>
  <si>
    <t>59224185</t>
  </si>
  <si>
    <t>prstenec šachtový vyrovnávací betonový 625x120x60mm</t>
  </si>
  <si>
    <t>59224187</t>
  </si>
  <si>
    <t>prstenec šachtový vyrovnávací betonový 625x120x100mm</t>
  </si>
  <si>
    <t>59224315</t>
  </si>
  <si>
    <t>deska betonová zákrytová pro kruhové šachty 100/62,5x16,5cm</t>
  </si>
  <si>
    <t>59224339_R</t>
  </si>
  <si>
    <t>dno betonové šachty kanalizační 100x100 s vyložením kameninou</t>
  </si>
  <si>
    <t>dno betonové šachty kanalizačn 100x100  s vyložením kynety a nástupnice kameninou</t>
  </si>
  <si>
    <t>59224348</t>
  </si>
  <si>
    <t>těsnění elastomerové pro spojení šachetních dílů DN 1000</t>
  </si>
  <si>
    <t>59710707</t>
  </si>
  <si>
    <t>trouba kameninová glazovaná DN 300 dl 2,50m spojovací systém C Třída 240</t>
  </si>
  <si>
    <t>186.7=186,700 [A] 
A * 1.015Koeficient množství=189,501 [B]</t>
  </si>
  <si>
    <t>59711770_R</t>
  </si>
  <si>
    <t>odbočka kameninová glazovaná jednoduchá šikmá DN 300/150 dl 500mm spojovací systém C/F tř.240/-</t>
  </si>
  <si>
    <t>odbočka kameninová glazovaná jednoduchá šikmá 45° DN 300/150 dl 500mm spojovací systém C/F tř.240/-</t>
  </si>
  <si>
    <t>5=5,000 [A]</t>
  </si>
  <si>
    <t>59711774_R</t>
  </si>
  <si>
    <t>odbočka kameninová glazovaná jednoduchá šikmá DN 300/200 dl 600mm spojovací systém C/F tř.240/160</t>
  </si>
  <si>
    <t>odbočka kameninová glazovaná jednoduchá šikmá 45° DN 300/200 dl 600mm spojovací systém C/F tř.240/160</t>
  </si>
  <si>
    <t>3=3,000 [A]</t>
  </si>
  <si>
    <t>831372121</t>
  </si>
  <si>
    <t>Montáž potrubí z trub kameninových hrdlových s integrovaným těsněním výkop sklon do 20 % DN 300</t>
  </si>
  <si>
    <t>Montáž potrubí z trub kameninových  hrdlových s integrovaným těsněním v otevřeném výkopu ve sklonu do 20 % DN 300</t>
  </si>
  <si>
    <t>837371221</t>
  </si>
  <si>
    <t>Montáž kameninových tvarovek odbočných s integrovaným těsněním otevřený výkop DN 300</t>
  </si>
  <si>
    <t>Montáž kameninových tvarovek na potrubí z trub kameninových  v otevřeném výkopu s integrovaným těsněním odbočných DN 300</t>
  </si>
  <si>
    <t>892372121</t>
  </si>
  <si>
    <t>Tlaková zkouška vzduchem potrubí DN 300 těsnícím vakem ucpávkovým</t>
  </si>
  <si>
    <t>ÚSEK</t>
  </si>
  <si>
    <t>Tlakové zkoušky vzduchem těsnícími vaky ucpávkovými DN 300</t>
  </si>
  <si>
    <t>892372186_R</t>
  </si>
  <si>
    <t>Tlaková zkouška vzduchem šachet DN 1000</t>
  </si>
  <si>
    <t>KS</t>
  </si>
  <si>
    <t>894118001</t>
  </si>
  <si>
    <t>Příplatek ZKD 0,60 m výšky vstupu na potrubí</t>
  </si>
  <si>
    <t>Šachty kanalizační zděné Příplatek k cenám za každých dalších 0,60 m výšky vstupu</t>
  </si>
  <si>
    <t>894411311</t>
  </si>
  <si>
    <t>Osazení betonových nebo železobetonových dílců pro šachty skruží rovných</t>
  </si>
  <si>
    <t>10=10,000 [A]</t>
  </si>
  <si>
    <t>894412411</t>
  </si>
  <si>
    <t>Osazení betonových nebo železobetonových dílců pro šachty skruží přechodových</t>
  </si>
  <si>
    <t>894414111</t>
  </si>
  <si>
    <t>Osazení betonových nebo železobetonových dílců pro šachty skruží základových (dno)</t>
  </si>
  <si>
    <t>899102211_R</t>
  </si>
  <si>
    <t>Demontáž provizorního zakrytí</t>
  </si>
  <si>
    <t>71</t>
  </si>
  <si>
    <t>899104112</t>
  </si>
  <si>
    <t>Osazení poklopů litinových nebo ocelových včetně rámů pro třídu zatížení D400, E600</t>
  </si>
  <si>
    <t>Osazení poklopů litinových a ocelových včetně rámů pro třídu zatížení D400, E600</t>
  </si>
  <si>
    <t>73</t>
  </si>
  <si>
    <t>odpočet při souběhu vodovodu a dešť. kanalizace 75%' 
5*2+25.7=35,700 [A] 
Celkem: A=35,700 [B]</t>
  </si>
  <si>
    <t>74</t>
  </si>
  <si>
    <t>5*2=10,000 [A]</t>
  </si>
  <si>
    <t>75</t>
  </si>
  <si>
    <t>997</t>
  </si>
  <si>
    <t>Přesun sutě</t>
  </si>
  <si>
    <t>76</t>
  </si>
  <si>
    <t>979082213_R</t>
  </si>
  <si>
    <t>Vodorovná doprava suti po suchu</t>
  </si>
  <si>
    <t>Vodorovná doprava suti po suchu (odvoz, likvidace včetně poplatku z uložení zhotovitelem)</t>
  </si>
  <si>
    <t>SO303StokaS2-I</t>
  </si>
  <si>
    <t>KŠ16 - KŠ21' 
11.1*0.9=9,990 [A] 
'KŠ21 - KŠ22' 
20.2*0.9=18,180 [B] 
'KŠ22 - KŠ22a' 
22.6*0.9=20,340 [C] 
'rozšíření šachet' 
0.9*1.8*3=4,860 [D] 
Celkem: A+B+C+D=53,370 [E]</t>
  </si>
  <si>
    <t>odstranění provizorní úpravy' 
53.37=53,370 [A]</t>
  </si>
  <si>
    <t>75% odpočet při souběhu vodovodu a splaškové kanalizace' 
54.8*3.5*0.25=47,950 [A] 
Celkem: A=47,950 [B]</t>
  </si>
  <si>
    <t>předpoklad 16 dní' 
16*10=160,000 [A]</t>
  </si>
  <si>
    <t>společné se dešťovou kanalizací počítáno s 50%' 
(21+16)*24*0.5=444,000 [A]</t>
  </si>
  <si>
    <t>16*2=32,000 [A]</t>
  </si>
  <si>
    <t>(21+16)*0.5*2=37,000 [A]</t>
  </si>
  <si>
    <t>1*0.9=0,900 [A]</t>
  </si>
  <si>
    <t>3*0.9=2,700 [A] 
Celkem: A=2,700 [B]</t>
  </si>
  <si>
    <t>plyn' 
1*0.9*1.11*1.61=1,608 [A] 
'kabely' 
3*0.9*1.05*1.55=4,394 [B] 
Celkem: A+B=6,002 [C]</t>
  </si>
  <si>
    <t>132254203</t>
  </si>
  <si>
    <t>Hloubení zapažených rýh š do 2000 mm v hornině třídy těžitelnosti I skupiny 3 objem do 100 m3</t>
  </si>
  <si>
    <t>Hloubení zapažených rýh šířky přes 800 do 2 000 mm strojně s urovnáním dna do předepsaného profilu a spádu v hornině třídy těžitelnosti I skupiny 3 přes 50 do 100 m3</t>
  </si>
  <si>
    <t>KŠ16 - KŠ21' 
2.5*0.9*2.33-2.5*0.9*0.5=4,118 [A] 
11.1*0.9*2.2-11.1*0.9*0.32=18,781 [B] 
'KŠ21 - KŠ22' 
20.2*0.9*2.84-20.2*0.9*0.32=45,814 [C] 
'KŠ22 - KŠ22a' 
22.6*0.9*2.44-22.9*0.9*0.32=43,034 [D] 
'rozšíření šachet' 
0.9*1.8*(2.07+3.56+2.33)-0.9*1.8*3*0.32=11,340 [E] 
Celkem: A+B+C+D+E=123,087 [F] 
123.087*0.6=73,852 [G]</t>
  </si>
  <si>
    <t>132354202</t>
  </si>
  <si>
    <t>Hloubení zapažených rýh š do 2000 mm v hornině třídy těžitelnosti II skupiny 4 objem do 50 m3</t>
  </si>
  <si>
    <t>Hloubení zapažených rýh šířky přes 800 do 2 000 mm strojně s urovnáním dna do předepsaného profilu a spádu v hornině třídy těžitelnosti II skupiny 4 přes 20 do 50 m3</t>
  </si>
  <si>
    <t>123.087*0.3=36,926 [A]</t>
  </si>
  <si>
    <t>123.087*0.1=12,309 [A]</t>
  </si>
  <si>
    <t>celková kubarura z dešťové kanalizace stoka D1-III' 
'odpočet při souběhu vodovodu a dešťové kanalizace 75%' 
274.066*0.25=68,517 [A]</t>
  </si>
  <si>
    <t>123.087*0.6=73,852 [A]</t>
  </si>
  <si>
    <t>123.087*0.4=49,235 [A]</t>
  </si>
  <si>
    <t>tř. 3' 
123.087*0.6=73,852 [A] 
'tř. 4' 
123.087*0.3=36,926 [B] 
'tř. 5' 
123.087*0.1=12,309 [C] 
Celkem: A+B+C=123,087 [D]</t>
  </si>
  <si>
    <t>5.514+12.275=17,789 [A]</t>
  </si>
  <si>
    <t>123.087-5.562-22.879-12.727=81,919 [A] 
'provizorní úprava komunikace' 
53.37*0.32=17,078 [B] 
Celkem: A+B=98,997 [C]</t>
  </si>
  <si>
    <t>(0.9*0.49-(3.14159265359*0.15*0.15)/2)*56.4=22,879 [A] 
Celkem: A=22,879 [B]</t>
  </si>
  <si>
    <t>22.879*2=45,758 [A]</t>
  </si>
  <si>
    <t>98.997*1.85=183,144 [A]</t>
  </si>
  <si>
    <t>15511081</t>
  </si>
  <si>
    <t>15.593=15,593 [A] 
A * 1.1845Koeficient množství=18,470 [B]</t>
  </si>
  <si>
    <t>56.7=56,700 [A] 
'odpočet při souběhu vodovodu a dešťové kanalizace 75%' 
56.7*0.25=14,175 [B]</t>
  </si>
  <si>
    <t>14.175*1.1=15,593 [A]</t>
  </si>
  <si>
    <t>potrubí' 
(3.14159265359*8.8*(0.215*0.215-0.15*0.15))=0,656 [A] 
'šachty' 
(3.14159265359*2.4*(0.62*0.62-0.5*0.5))*2=2,027 [B] 
Mezisoučet: A+B=2,683 [C] 
'odpočet 50% při souběhu dešťové kanalizace' 
-2.683*0.5=-1,342 [D] 
Celkem: A+B+D=1,341 [E]</t>
  </si>
  <si>
    <t>DN300' 
3.14159265359*0.15*0.15*22.9=1,619 [A] 
Mezisoučet: A=1,619 [B] 
'odpočet 50% při souběhu dešťové kanalizace' 
-1.619*0.5=-0,810 [C] 
Celkem: A+C=0,809 [D]</t>
  </si>
  <si>
    <t>56.4=56,400 [A]</t>
  </si>
  <si>
    <t>KŠ16 - KŠ21' 
13.6*0.9*0.1=1,224 [A] 
'KŠ21 - KŠ22' 
20.2*0.9*0.1=1,818 [B] 
'KŠ22 - KŠ22a' 
22.6*0.9*0.1=2,034 [C] 
'rozšíření šachet' 
0.9*1.8*3*0.1=0,486 [D] 
Celkem: A+B+C+D=5,562 [E]</t>
  </si>
  <si>
    <t>beton pod šachty' 
1.5*1.5*0.1*3=0,675 [A] 
Celkem: A=0,675 [B]</t>
  </si>
  <si>
    <t>(0.9*0.29-(3.14159265359*0.15*0.15)/2)*56.4=12,727 [A] 
Celkem: A=12,727 [B]</t>
  </si>
  <si>
    <t>2.5*0.9=2,250 [A] 
Celkem: A=2,250 [B]</t>
  </si>
  <si>
    <t>452112122</t>
  </si>
  <si>
    <t>Osazení betonových prstenců nebo rámů v do 200 mm</t>
  </si>
  <si>
    <t>Osazení betonových dílců prstenců nebo rámů pod poklopy a mříže, výšky přes 100 do 200 mm</t>
  </si>
  <si>
    <t>0.9=0,900 [A]</t>
  </si>
  <si>
    <t>59224165_R</t>
  </si>
  <si>
    <t>skruž kanalizační s ocelovými stupadly 100x100x12cm, vyložení kameninou 180°</t>
  </si>
  <si>
    <t>skruž kanalizační s ocelovými stupadly 100x100x12cm</t>
  </si>
  <si>
    <t>59224168</t>
  </si>
  <si>
    <t>skruž betonová přechodová 62,5/100x60x12cm, stupadla poplastovaná kapsová</t>
  </si>
  <si>
    <t>59224188</t>
  </si>
  <si>
    <t>prstenec šachtový vyrovnávací betonový 625x120x120mm</t>
  </si>
  <si>
    <t>59224338_R</t>
  </si>
  <si>
    <t>dno betonové šachty kanalizační 100x80 s vyložením kameninou - kompletně</t>
  </si>
  <si>
    <t>dno betonové šachty kanalizačn 100x80  s vyložením kynety, nástupnice a stěn  kameninou</t>
  </si>
  <si>
    <t>59224358_R</t>
  </si>
  <si>
    <t>dno betonové šachty kanalizační 100x100 s vyložením kameninou - kompletně</t>
  </si>
  <si>
    <t>dno betonové šachty kanalizačn 100x100  s vyložením kynety, nástupnice a stěn  kameninou</t>
  </si>
  <si>
    <t>56.4=56,400 [A] 
A * 1.015Koeficient množství=57,246 [B]</t>
  </si>
  <si>
    <t>4=4,000 [A]</t>
  </si>
  <si>
    <t>odpočet při souběhu vodovodu a dešť. kanalizace 75%' 
(55+6)*0.25=15,250 [A] 
Celkem: A=15,250 [B]</t>
  </si>
  <si>
    <t>SO303StokaS2-II</t>
  </si>
  <si>
    <t>KŠ20 - KŠ29' 
2.5*0.9=2,250 [A]</t>
  </si>
  <si>
    <t>113107323</t>
  </si>
  <si>
    <t>Odstranění podkladu z kameniva drceného tl přes 200 do 300 mm strojně pl do 50 m2</t>
  </si>
  <si>
    <t>Odstranění podkladů nebo krytů strojně plochy jednotlivě do 50 m2 s přemístěním hmot na skládku na vzdálenost do 3 m nebo s naložením na dopravní prostředek z kameniva hrubého drceného, o tl. vrstvy přes 200 do 300 mm</t>
  </si>
  <si>
    <t>KŠ20 - KŠ29' 
4.4*0.9=3,960 [A] 
8.1*1.2=9,720 [B] 
'KŠ29 - KŠ30' 
21*1.2=25,200 [C] 
'KŠ30 - KŠ31' 
25.3*1.2=30,360 [D] 
'rozšíření šachet' 
0.6*1.8*3=3,240 [E] 
Celkem: A+B+C+D+E=72,480 [F]</t>
  </si>
  <si>
    <t>předpoklad 22 dní' 
22*10=220,000 [A]</t>
  </si>
  <si>
    <t>22*24=528,000 [A]</t>
  </si>
  <si>
    <t>22*2=44,000 [A]</t>
  </si>
  <si>
    <t>5*1.2=6,000 [A] 
Celkem: A=6,000 [B]</t>
  </si>
  <si>
    <t>kabely' 
5*1.2*1.05*1.55=9,765 [A] 
Celkem: A=9,765 [B]</t>
  </si>
  <si>
    <t>KŠ20 - KŠ29' 
1.6*0.9*2.2-1.6*0.9*0.5=2,448 [A] 
2.5*0.9*2.25-2.5*0.9*0.25=4,500 [B] 
4.4*0.9*2.5-4.4*0.9*0.3=8,712 [C] 
8.1*1.2*2.7-8.1*1.2*0.3=23,328 [D] 
'KŠ29 - KŠ30' 
21*1.2*2.71-21*1.2*0.3=60,732 [E] 
'KŠ30 - KŠ31' 
25.3*1.2*3.19-25.3*1.2*0.3=87,740 [F] 
'rozšíření šachet' 
0.6*1.8*(2.82+2.6+3.77)-0.6*1.8*3*0.3=8,953 [G] 
Celkem: A+B+C+D+E+F+G=196,413 [H] 
196.413*0.6=117,848 [I]</t>
  </si>
  <si>
    <t>196.413*0.3=58,924 [A]</t>
  </si>
  <si>
    <t>196.413*0.1=19,641 [A]</t>
  </si>
  <si>
    <t>KŠ20 - KŠ29' 
8.1*2.7*2=43,740 [A] 
'KŠ29 - KŠ30' 
21*2.71*2=113,820 [B] 
'KŠ30 - KŠ31' 
25.3*3.19*2=161,414 [C] 
Celkem: A+B+C=318,974 [D]</t>
  </si>
  <si>
    <t>50% souběh s vodovodem' 
7.7*1.88*2*0.5=14,476 [A]</t>
  </si>
  <si>
    <t>196.413*0.6=117,848 [A]</t>
  </si>
  <si>
    <t>196.413*0.4=78,565 [A]</t>
  </si>
  <si>
    <t>tř. 3' 
196.413*0.6=117,848 [A] 
'tř. 4' 
196.413*0.3=58,924 [B] 
'tř. 5' 
196.413*0.1=19,641 [C] 
Celkem: A+B+C=196,413 [D]</t>
  </si>
  <si>
    <t>196.413-7.617-33.513-18.927=136,356 [A] 
Celkem: A=136,356 [B]</t>
  </si>
  <si>
    <t>(0.9*0.49-(3.14159265359*0.15*0.15)/2)*8.5=3,448 [A] 
(1.2*0.49-(3.14159265359*0.15*0.15)/2)*54.4=30,065 [B] 
Celkem: A+B=33,513 [C]</t>
  </si>
  <si>
    <t>33.513*2=67,026 [A]</t>
  </si>
  <si>
    <t>136.356*1.85=252,259 [A]</t>
  </si>
  <si>
    <t>55.2=55,200 [A] 
'odpočet při souběhu vodovodu 50%' 
7.7*0.5=3,850 [B] 
Celkem: A+B=59,050 [C]</t>
  </si>
  <si>
    <t>59.05*1.1=64,955 [A]</t>
  </si>
  <si>
    <t>64.955=64,955 [A] 
A * 1.1845Koeficient množství=76,939 [B]</t>
  </si>
  <si>
    <t>potrubí' 
(3.14159265359*56.7*(0.215*0.215-0.15*0.15))=4,226 [A] 
'šachty' 
(3.14159265359*2.4*(0.62*0.62-0.5*0.5))*4=4,053 [B] 
Mezisoučet: A+B=8,279 [C] 
'odpočet 50% při souběhu dešťové kanalizace' 
-8.279*0.5=-4,140 [D] 
Celkem: A+B+D=4,139 [E]</t>
  </si>
  <si>
    <t>KŠ20 - KŠ29' 
8.5*0.9*0.1=0,765 [A] 
8.1*1.2*0.1=0,972 [B] 
'KŠ29 - KŠ30' 
21*1.2*0.1=2,520 [C] 
'KŠ30 - KŠ31' 
25.3*1.2*0.1=3,036 [D] 
'rozšíření šachet' 
0.6*1.8*3*0.1=0,324 [E] 
Celkem: A+B+C+D+E=7,617 [F]</t>
  </si>
  <si>
    <t>(0.9*0.29-(3.14159265359*0.15*0.15)/2)*8.5=1,918 [A] 
(1.2*0.29-(3.14159265359*0.15*0.15)/2)*54.4=17,009 [B] 
Celkem: A+B=18,927 [C]</t>
  </si>
  <si>
    <t>564251113</t>
  </si>
  <si>
    <t>Podklad nebo podsyp ze štěrkopísku ŠP plochy přes 100 m2 tl 170 mm</t>
  </si>
  <si>
    <t>Podklad nebo podsyp ze štěrkopísku ŠP s rozprostřením, vlhčením a zhutněním plochy přes 100 m2, po zhutnění tl. 170 mm</t>
  </si>
  <si>
    <t>1.6*0.9=1,440 [A] 
Celkem: A=1,440 [B]</t>
  </si>
  <si>
    <t>1.6*0.9=1,440 [A] 
'KŠ20 - KŠ29' 
4.4*0.9=3,960 [B] 
8.1*1.2=9,720 [C] 
'KŠ29 - KŠ30' 
21*1.2=25,200 [D] 
'KŠ30 - KŠ31' 
25.3*1.2=30,360 [E] 
'rozšíření šachet' 
0.6*1.8*3=3,240 [F] 
Celkem: A+B+C+D+E+F=73,920 [G]</t>
  </si>
  <si>
    <t>počítáno 50% při nepoužitelnosti' 
2.5*0.9*0.5=1,125 [A] 
Celkem: A=1,125 [B]</t>
  </si>
  <si>
    <t>1+1+1=3,000 [A]</t>
  </si>
  <si>
    <t>59224162</t>
  </si>
  <si>
    <t>62.9=62,900 [A] 
A * 1.015Koeficient množství=63,844 [B]</t>
  </si>
  <si>
    <t>SO303StokaS3</t>
  </si>
  <si>
    <t>KŠ27 - KŠ28' 
22.5*1.2=27,000 [A] 
'rozšíření šachet' 
0.6*1.8=1,080 [B] 
Celkem: A+B=28,080 [C]</t>
  </si>
  <si>
    <t>odstranění provizorní úpravy' 
28.08=28,080 [A]</t>
  </si>
  <si>
    <t>75% odpočet při souběhu vodovodu a dešťové kanalizace' 
239.3*0.25=59,825 [A] 
Celkem: A=59,825 [B]</t>
  </si>
  <si>
    <t>předpoklad 9 dní' 
9*10=90,000 [A]</t>
  </si>
  <si>
    <t>společné se dešťovou kanalizací počítáno s 50%' 
(9+12)*24*0.5=252,000 [A]</t>
  </si>
  <si>
    <t>9*2=18,000 [A]</t>
  </si>
  <si>
    <t>(9+12)*0.5*2=21,000 [A]</t>
  </si>
  <si>
    <t>1*1.2=1,200 [A]</t>
  </si>
  <si>
    <t>2*1.2=2,400 [A] 
Celkem: A=2,400 [B]</t>
  </si>
  <si>
    <t>plyn' 
1*1.2*1.11*1.61=2,145 [A] 
'kabely' 
2*1.2*1.05*1.55=3,906 [B] 
Celkem: A+B=6,051 [C]</t>
  </si>
  <si>
    <t>KŠ27 - KŠ28' 
7.5*1.2*2.22-7.5*1.2*0.5=15,480 [A] 
22.5*1.2*2.21-22.5*1.2*0.32=51,030 [B] 
'rozšíření šachet' 
0.6*1.8*2.2-0.6*1.8*0.32=2,030 [C] 
Celkem: A+B+C=68,540 [D] 
68.54*0.6=41,124 [E]</t>
  </si>
  <si>
    <t>68.54*0.3=20,562 [A]</t>
  </si>
  <si>
    <t>68.54*0.1=6,854 [A]</t>
  </si>
  <si>
    <t>KŠ27 - KŠ28' 
30*2.22*2=133,200 [A] 
Celkem: A=133,200 [B]</t>
  </si>
  <si>
    <t>68.54*0.6=41,124 [A]</t>
  </si>
  <si>
    <t>68.54*0.4=27,416 [A]</t>
  </si>
  <si>
    <t>tř. 3' 
68.54*0.6=41,124 [A] 
'tř. 4' 
68.54*0.3=20,562 [B] 
'tř. 5' 
68.54*0.1=6,854 [C] 
Celkem: A+B+C=68,540 [D]</t>
  </si>
  <si>
    <t>6.88+6.458=13,338 [A]</t>
  </si>
  <si>
    <t>68.54-3.762-16.58-9.38=38,818 [A] 
'provizorní úprava komunikace' 
28.08*0.32=8,986 [B] 
Celkem: A+B=47,804 [C]</t>
  </si>
  <si>
    <t>(1.2*0.49-(3.14159265359*0.15*0.15)/2)*30=16,580 [A] 
Celkem: A=16,580 [B]</t>
  </si>
  <si>
    <t>16.58*2=33,160 [A]</t>
  </si>
  <si>
    <t>47.804*1.85=88,437 [A]</t>
  </si>
  <si>
    <t>35.7=35,700 [A] 
'odpočet při souběhu vodovodu a dešťové kanalizace 75%' 
35.7*0.25=8,925 [B]</t>
  </si>
  <si>
    <t>8.925*1.2=10,710 [A]</t>
  </si>
  <si>
    <t>10.71=10,710 [A] 
A * 1.1845Koeficient množství=12,686 [B]</t>
  </si>
  <si>
    <t>KŠ27 - KŠ28' 
30*1.2*0.1=3,600 [A] 
'rozšíření šachet' 
0.9*1.8*0.1=0,162 [B] 
Celkem: A+B=3,762 [C]</t>
  </si>
  <si>
    <t>beton pod šachty' 
1.5*1.5*0.1*1=0,225 [A] 
Celkem: A=0,225 [B]</t>
  </si>
  <si>
    <t>(1.2*0.29-(3.14159265359*0.15*0.15)/2)*30=9,380 [A] 
Celkem: A=9,380 [B]</t>
  </si>
  <si>
    <t>7.5*1.2=9,000 [A] 
Celkem: A=9,000 [B]</t>
  </si>
  <si>
    <t>30=30,000 [A] 
A * 1.015Koeficient množství=30,450 [B]</t>
  </si>
  <si>
    <t>odpočet při souběhu dešťové kanalizace a vodovodu 75%' 
(26+6.2)*0.25=8,050 [A] 
Celkem: A=8,050 [B]</t>
  </si>
  <si>
    <t>odpočet při souběhu dešťové kanalizace a vodovodu 75%' 
6.2*0.25=1,550 [A] 
Celkem: A=1,550 [B]</t>
  </si>
  <si>
    <t>1.825=1,825 [A]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</si>
</sst>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6"/>
      <color rgb="FF000000"/>
      <name val="Arial"/>
      <family val="0"/>
    </font>
    <font>
      <b/>
      <sz val="11"/>
      <name val="Arial"/>
      <family val="0"/>
    </font>
    <font>
      <sz val="10"/>
      <color rgb="FFFFFFFF"/>
      <name val="Arial"/>
      <family val="0"/>
    </font>
    <font>
      <b/>
      <sz val="10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 style="thin"/>
      <top/>
      <bottom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38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left"/>
    </xf>
    <xf numFmtId="0" fontId="3" fillId="3" borderId="1" xfId="0" applyFont="1" applyFill="1" applyBorder="1" applyAlignment="1">
      <alignment horizontal="center" vertical="center" wrapText="1"/>
    </xf>
    <xf numFmtId="0" fontId="2" fillId="2" borderId="3" xfId="0" applyFont="1" applyFill="1" applyBorder="1"/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left"/>
    </xf>
    <xf numFmtId="0" fontId="0" fillId="2" borderId="6" xfId="0" applyFill="1" applyBorder="1"/>
    <xf numFmtId="0" fontId="4" fillId="2" borderId="5" xfId="0" applyFont="1" applyFill="1" applyBorder="1" applyAlignment="1">
      <alignment horizontal="right"/>
    </xf>
    <xf numFmtId="177" fontId="4" fillId="2" borderId="5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wrapText="1"/>
    </xf>
    <xf numFmtId="0" fontId="0" fillId="0" borderId="1" xfId="0" applyBorder="1"/>
    <xf numFmtId="0" fontId="4" fillId="2" borderId="6" xfId="0" applyFont="1" applyFill="1" applyBorder="1" applyAlignment="1">
      <alignment horizontal="right"/>
    </xf>
    <xf numFmtId="0" fontId="4" fillId="2" borderId="6" xfId="0" applyFont="1" applyFill="1" applyBorder="1" applyAlignment="1">
      <alignment wrapText="1"/>
    </xf>
    <xf numFmtId="177" fontId="4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1" xfId="0" applyFont="1" applyBorder="1" applyAlignment="1">
      <alignment horizontal="left" vertical="center" wrapText="1"/>
    </xf>
    <xf numFmtId="0" fontId="4" fillId="2" borderId="0" xfId="0" applyFont="1" applyFill="1" applyAlignment="1">
      <alignment horizontal="right"/>
    </xf>
    <xf numFmtId="177" fontId="4" fillId="2" borderId="0" xfId="0" applyNumberFormat="1" applyFont="1" applyFill="1" applyAlignment="1">
      <alignment horizontal="center"/>
    </xf>
    <xf numFmtId="0" fontId="4" fillId="2" borderId="3" xfId="0" applyFont="1" applyFill="1" applyBorder="1" applyAlignment="1">
      <alignment horizontal="right"/>
    </xf>
    <xf numFmtId="177" fontId="4" fillId="2" borderId="3" xfId="0" applyNumberFormat="1" applyFont="1" applyFill="1" applyBorder="1" applyAlignment="1">
      <alignment horizontal="center"/>
    </xf>
    <xf numFmtId="177" fontId="0" fillId="2" borderId="1" xfId="0" applyNumberFormat="1" applyFill="1" applyBorder="1" applyAlignment="1">
      <alignment horizontal="center"/>
    </xf>
    <xf numFmtId="0" fontId="5" fillId="0" borderId="1" xfId="0" applyFont="1" applyBorder="1" applyAlignment="1" quotePrefix="1">
      <alignment horizontal="left" vertical="center" wrapText="1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styles" Target="styles.xml" /><Relationship Id="rId12" Type="http://schemas.openxmlformats.org/officeDocument/2006/relationships/sharedStrings" Target="sharedStrings.xml" /><Relationship Id="rId13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36"/>
  <sheetViews>
    <sheetView tabSelected="1"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0+O8+O13+O114+O123+O128</f>
      </c>
      <c t="s">
        <v>13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15</v>
      </c>
      <c s="36">
        <f>0+I8+I13+I114+I123+I128</f>
      </c>
      <c r="O3" t="s">
        <v>9</v>
      </c>
      <c t="s">
        <v>14</v>
      </c>
    </row>
    <row r="4" spans="1:16" ht="15" customHeight="1">
      <c r="A4" t="s">
        <v>7</v>
      </c>
      <c s="12" t="s">
        <v>8</v>
      </c>
      <c s="13" t="s">
        <v>15</v>
      </c>
      <c s="5"/>
      <c s="14" t="s">
        <v>16</v>
      </c>
      <c s="5"/>
      <c s="5"/>
      <c s="15"/>
      <c s="15"/>
      <c r="O4" t="s">
        <v>10</v>
      </c>
      <c t="s">
        <v>14</v>
      </c>
    </row>
    <row r="5" spans="1:16" ht="12.75" customHeight="1">
      <c r="A5" s="11" t="s">
        <v>17</v>
      </c>
      <c s="11" t="s">
        <v>19</v>
      </c>
      <c s="11" t="s">
        <v>21</v>
      </c>
      <c s="11" t="s">
        <v>22</v>
      </c>
      <c s="11" t="s">
        <v>23</v>
      </c>
      <c s="11" t="s">
        <v>25</v>
      </c>
      <c s="11" t="s">
        <v>27</v>
      </c>
      <c s="11" t="s">
        <v>28</v>
      </c>
      <c s="11"/>
      <c r="O5" t="s">
        <v>11</v>
      </c>
      <c t="s">
        <v>14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18</v>
      </c>
      <c s="11" t="s">
        <v>20</v>
      </c>
      <c s="11" t="s">
        <v>14</v>
      </c>
      <c s="11" t="s">
        <v>12</v>
      </c>
      <c s="11" t="s">
        <v>24</v>
      </c>
      <c s="11" t="s">
        <v>26</v>
      </c>
      <c s="11" t="s">
        <v>13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30</v>
      </c>
      <c s="15"/>
      <c s="21" t="s">
        <v>34</v>
      </c>
      <c s="15"/>
      <c s="15"/>
      <c s="15"/>
      <c s="22">
        <f>0+Q8</f>
      </c>
      <c r="O8">
        <f>0+R8</f>
      </c>
      <c r="Q8">
        <f>0+I9</f>
      </c>
      <c>
        <f>0+O9</f>
      </c>
    </row>
    <row r="9" spans="1:16" ht="12.75">
      <c r="A9" s="19" t="s">
        <v>35</v>
      </c>
      <c s="23" t="s">
        <v>20</v>
      </c>
      <c s="23" t="s">
        <v>36</v>
      </c>
      <c s="19" t="s">
        <v>37</v>
      </c>
      <c s="24" t="s">
        <v>38</v>
      </c>
      <c s="25" t="s">
        <v>39</v>
      </c>
      <c s="26">
        <v>1</v>
      </c>
      <c s="27">
        <v>0</v>
      </c>
      <c s="27">
        <f>ROUND(ROUND(H9,2)*ROUND(G9,3),2)</f>
      </c>
      <c r="O9">
        <f>(I9*21)/100</f>
      </c>
      <c t="s">
        <v>14</v>
      </c>
    </row>
    <row r="10" spans="1:5" ht="12.75">
      <c r="A10" s="28" t="s">
        <v>40</v>
      </c>
      <c r="E10" s="29" t="s">
        <v>38</v>
      </c>
    </row>
    <row r="11" spans="1:5" ht="12.75">
      <c r="A11" s="30" t="s">
        <v>41</v>
      </c>
      <c r="E11" s="31" t="s">
        <v>37</v>
      </c>
    </row>
    <row r="12" spans="1:5" ht="12.75">
      <c r="A12" t="s">
        <v>42</v>
      </c>
      <c r="E12" s="29" t="s">
        <v>37</v>
      </c>
    </row>
    <row r="13" spans="1:18" ht="12.75" customHeight="1">
      <c r="A13" s="5" t="s">
        <v>33</v>
      </c>
      <c s="5"/>
      <c s="34" t="s">
        <v>43</v>
      </c>
      <c s="5"/>
      <c s="21" t="s">
        <v>44</v>
      </c>
      <c s="5"/>
      <c s="5"/>
      <c s="5"/>
      <c s="35">
        <f>0+Q13</f>
      </c>
      <c r="O13">
        <f>0+R13</f>
      </c>
      <c r="Q13">
        <f>0+I14+I18+I22+I26+I30+I34+I38+I42+I46+I50+I54+I58+I62+I66+I70+I74+I78+I82+I86+I90+I94+I98+I102+I106+I110</f>
      </c>
      <c>
        <f>0+O14+O18+O22+O26+O30+O34+O38+O42+O46+O50+O54+O58+O62+O66+O70+O74+O78+O82+O86+O90+O94+O98+O102+O106+O110</f>
      </c>
    </row>
    <row r="14" spans="1:16" ht="12.75">
      <c r="A14" s="19" t="s">
        <v>35</v>
      </c>
      <c s="23" t="s">
        <v>14</v>
      </c>
      <c s="23" t="s">
        <v>45</v>
      </c>
      <c s="19" t="s">
        <v>37</v>
      </c>
      <c s="24" t="s">
        <v>46</v>
      </c>
      <c s="25" t="s">
        <v>47</v>
      </c>
      <c s="26">
        <v>1</v>
      </c>
      <c s="27">
        <v>0</v>
      </c>
      <c s="27">
        <f>ROUND(ROUND(H14,2)*ROUND(G14,3),2)</f>
      </c>
      <c r="O14">
        <f>(I14*21)/100</f>
      </c>
      <c t="s">
        <v>14</v>
      </c>
    </row>
    <row r="15" spans="1:5" ht="12.75">
      <c r="A15" s="28" t="s">
        <v>40</v>
      </c>
      <c r="E15" s="29" t="s">
        <v>46</v>
      </c>
    </row>
    <row r="16" spans="1:5" ht="12.75">
      <c r="A16" s="30" t="s">
        <v>41</v>
      </c>
      <c r="E16" s="31" t="s">
        <v>37</v>
      </c>
    </row>
    <row r="17" spans="1:5" ht="12.75">
      <c r="A17" t="s">
        <v>42</v>
      </c>
      <c r="E17" s="29" t="s">
        <v>37</v>
      </c>
    </row>
    <row r="18" spans="1:16" ht="12.75">
      <c r="A18" s="19" t="s">
        <v>35</v>
      </c>
      <c s="23" t="s">
        <v>12</v>
      </c>
      <c s="23" t="s">
        <v>48</v>
      </c>
      <c s="19" t="s">
        <v>37</v>
      </c>
      <c s="24" t="s">
        <v>49</v>
      </c>
      <c s="25" t="s">
        <v>47</v>
      </c>
      <c s="26">
        <v>1</v>
      </c>
      <c s="27">
        <v>0</v>
      </c>
      <c s="27">
        <f>ROUND(ROUND(H18,2)*ROUND(G18,3),2)</f>
      </c>
      <c r="O18">
        <f>(I18*21)/100</f>
      </c>
      <c t="s">
        <v>14</v>
      </c>
    </row>
    <row r="19" spans="1:5" ht="12.75">
      <c r="A19" s="28" t="s">
        <v>40</v>
      </c>
      <c r="E19" s="29" t="s">
        <v>37</v>
      </c>
    </row>
    <row r="20" spans="1:5" ht="12.75">
      <c r="A20" s="30" t="s">
        <v>41</v>
      </c>
      <c r="E20" s="31" t="s">
        <v>37</v>
      </c>
    </row>
    <row r="21" spans="1:5" ht="12.75">
      <c r="A21" t="s">
        <v>42</v>
      </c>
      <c r="E21" s="29" t="s">
        <v>37</v>
      </c>
    </row>
    <row r="22" spans="1:16" ht="12.75">
      <c r="A22" s="19" t="s">
        <v>35</v>
      </c>
      <c s="23" t="s">
        <v>24</v>
      </c>
      <c s="23" t="s">
        <v>50</v>
      </c>
      <c s="19" t="s">
        <v>37</v>
      </c>
      <c s="24" t="s">
        <v>51</v>
      </c>
      <c s="25" t="s">
        <v>47</v>
      </c>
      <c s="26">
        <v>1</v>
      </c>
      <c s="27">
        <v>0</v>
      </c>
      <c s="27">
        <f>ROUND(ROUND(H22,2)*ROUND(G22,3),2)</f>
      </c>
      <c r="O22">
        <f>(I22*21)/100</f>
      </c>
      <c t="s">
        <v>14</v>
      </c>
    </row>
    <row r="23" spans="1:5" ht="38.25">
      <c r="A23" s="28" t="s">
        <v>40</v>
      </c>
      <c r="E23" s="29" t="s">
        <v>52</v>
      </c>
    </row>
    <row r="24" spans="1:5" ht="12.75">
      <c r="A24" s="30" t="s">
        <v>41</v>
      </c>
      <c r="E24" s="31" t="s">
        <v>37</v>
      </c>
    </row>
    <row r="25" spans="1:5" ht="12.75">
      <c r="A25" t="s">
        <v>42</v>
      </c>
      <c r="E25" s="29" t="s">
        <v>37</v>
      </c>
    </row>
    <row r="26" spans="1:16" ht="12.75">
      <c r="A26" s="19" t="s">
        <v>35</v>
      </c>
      <c s="23" t="s">
        <v>26</v>
      </c>
      <c s="23" t="s">
        <v>53</v>
      </c>
      <c s="19" t="s">
        <v>37</v>
      </c>
      <c s="24" t="s">
        <v>54</v>
      </c>
      <c s="25" t="s">
        <v>39</v>
      </c>
      <c s="26">
        <v>1</v>
      </c>
      <c s="27">
        <v>0</v>
      </c>
      <c s="27">
        <f>ROUND(ROUND(H26,2)*ROUND(G26,3),2)</f>
      </c>
      <c r="O26">
        <f>(I26*21)/100</f>
      </c>
      <c t="s">
        <v>14</v>
      </c>
    </row>
    <row r="27" spans="1:5" ht="12.75">
      <c r="A27" s="28" t="s">
        <v>40</v>
      </c>
      <c r="E27" s="29" t="s">
        <v>37</v>
      </c>
    </row>
    <row r="28" spans="1:5" ht="12.75">
      <c r="A28" s="30" t="s">
        <v>41</v>
      </c>
      <c r="E28" s="31" t="s">
        <v>37</v>
      </c>
    </row>
    <row r="29" spans="1:5" ht="12.75">
      <c r="A29" t="s">
        <v>42</v>
      </c>
      <c r="E29" s="29" t="s">
        <v>37</v>
      </c>
    </row>
    <row r="30" spans="1:16" ht="25.5">
      <c r="A30" s="19" t="s">
        <v>35</v>
      </c>
      <c s="23" t="s">
        <v>13</v>
      </c>
      <c s="23" t="s">
        <v>55</v>
      </c>
      <c s="19" t="s">
        <v>37</v>
      </c>
      <c s="24" t="s">
        <v>56</v>
      </c>
      <c s="25" t="s">
        <v>39</v>
      </c>
      <c s="26">
        <v>1</v>
      </c>
      <c s="27">
        <v>0</v>
      </c>
      <c s="27">
        <f>ROUND(ROUND(H30,2)*ROUND(G30,3),2)</f>
      </c>
      <c r="O30">
        <f>(I30*21)/100</f>
      </c>
      <c t="s">
        <v>14</v>
      </c>
    </row>
    <row r="31" spans="1:5" ht="12.75">
      <c r="A31" s="28" t="s">
        <v>40</v>
      </c>
      <c r="E31" s="29" t="s">
        <v>37</v>
      </c>
    </row>
    <row r="32" spans="1:5" ht="12.75">
      <c r="A32" s="30" t="s">
        <v>41</v>
      </c>
      <c r="E32" s="31" t="s">
        <v>37</v>
      </c>
    </row>
    <row r="33" spans="1:5" ht="12.75">
      <c r="A33" t="s">
        <v>42</v>
      </c>
      <c r="E33" s="29" t="s">
        <v>37</v>
      </c>
    </row>
    <row r="34" spans="1:16" ht="25.5">
      <c r="A34" s="19" t="s">
        <v>35</v>
      </c>
      <c s="23" t="s">
        <v>57</v>
      </c>
      <c s="23" t="s">
        <v>58</v>
      </c>
      <c s="19" t="s">
        <v>37</v>
      </c>
      <c s="24" t="s">
        <v>59</v>
      </c>
      <c s="25" t="s">
        <v>39</v>
      </c>
      <c s="26">
        <v>1</v>
      </c>
      <c s="27">
        <v>0</v>
      </c>
      <c s="27">
        <f>ROUND(ROUND(H34,2)*ROUND(G34,3),2)</f>
      </c>
      <c r="O34">
        <f>(I34*21)/100</f>
      </c>
      <c t="s">
        <v>14</v>
      </c>
    </row>
    <row r="35" spans="1:5" ht="12.75">
      <c r="A35" s="28" t="s">
        <v>40</v>
      </c>
      <c r="E35" s="29" t="s">
        <v>37</v>
      </c>
    </row>
    <row r="36" spans="1:5" ht="12.75">
      <c r="A36" s="30" t="s">
        <v>41</v>
      </c>
      <c r="E36" s="31" t="s">
        <v>37</v>
      </c>
    </row>
    <row r="37" spans="1:5" ht="12.75">
      <c r="A37" t="s">
        <v>42</v>
      </c>
      <c r="E37" s="29" t="s">
        <v>37</v>
      </c>
    </row>
    <row r="38" spans="1:16" ht="12.75">
      <c r="A38" s="19" t="s">
        <v>35</v>
      </c>
      <c s="23" t="s">
        <v>60</v>
      </c>
      <c s="23" t="s">
        <v>61</v>
      </c>
      <c s="19" t="s">
        <v>37</v>
      </c>
      <c s="24" t="s">
        <v>62</v>
      </c>
      <c s="25" t="s">
        <v>39</v>
      </c>
      <c s="26">
        <v>1</v>
      </c>
      <c s="27">
        <v>0</v>
      </c>
      <c s="27">
        <f>ROUND(ROUND(H38,2)*ROUND(G38,3),2)</f>
      </c>
      <c r="O38">
        <f>(I38*21)/100</f>
      </c>
      <c t="s">
        <v>14</v>
      </c>
    </row>
    <row r="39" spans="1:5" ht="12.75">
      <c r="A39" s="28" t="s">
        <v>40</v>
      </c>
      <c r="E39" s="29" t="s">
        <v>37</v>
      </c>
    </row>
    <row r="40" spans="1:5" ht="12.75">
      <c r="A40" s="30" t="s">
        <v>41</v>
      </c>
      <c r="E40" s="31" t="s">
        <v>37</v>
      </c>
    </row>
    <row r="41" spans="1:5" ht="12.75">
      <c r="A41" t="s">
        <v>42</v>
      </c>
      <c r="E41" s="29" t="s">
        <v>37</v>
      </c>
    </row>
    <row r="42" spans="1:16" ht="25.5">
      <c r="A42" s="19" t="s">
        <v>35</v>
      </c>
      <c s="23" t="s">
        <v>30</v>
      </c>
      <c s="23" t="s">
        <v>63</v>
      </c>
      <c s="19" t="s">
        <v>37</v>
      </c>
      <c s="24" t="s">
        <v>64</v>
      </c>
      <c s="25" t="s">
        <v>39</v>
      </c>
      <c s="26">
        <v>1</v>
      </c>
      <c s="27">
        <v>0</v>
      </c>
      <c s="27">
        <f>ROUND(ROUND(H42,2)*ROUND(G42,3),2)</f>
      </c>
      <c r="O42">
        <f>(I42*21)/100</f>
      </c>
      <c t="s">
        <v>14</v>
      </c>
    </row>
    <row r="43" spans="1:5" ht="12.75">
      <c r="A43" s="28" t="s">
        <v>40</v>
      </c>
      <c r="E43" s="29" t="s">
        <v>37</v>
      </c>
    </row>
    <row r="44" spans="1:5" ht="12.75">
      <c r="A44" s="30" t="s">
        <v>41</v>
      </c>
      <c r="E44" s="31" t="s">
        <v>37</v>
      </c>
    </row>
    <row r="45" spans="1:5" ht="12.75">
      <c r="A45" t="s">
        <v>42</v>
      </c>
      <c r="E45" s="29" t="s">
        <v>37</v>
      </c>
    </row>
    <row r="46" spans="1:16" ht="25.5">
      <c r="A46" s="19" t="s">
        <v>35</v>
      </c>
      <c s="23" t="s">
        <v>32</v>
      </c>
      <c s="23" t="s">
        <v>65</v>
      </c>
      <c s="19" t="s">
        <v>37</v>
      </c>
      <c s="24" t="s">
        <v>66</v>
      </c>
      <c s="25" t="s">
        <v>39</v>
      </c>
      <c s="26">
        <v>1</v>
      </c>
      <c s="27">
        <v>0</v>
      </c>
      <c s="27">
        <f>ROUND(ROUND(H46,2)*ROUND(G46,3),2)</f>
      </c>
      <c r="O46">
        <f>(I46*21)/100</f>
      </c>
      <c t="s">
        <v>14</v>
      </c>
    </row>
    <row r="47" spans="1:5" ht="12.75">
      <c r="A47" s="28" t="s">
        <v>40</v>
      </c>
      <c r="E47" s="29" t="s">
        <v>37</v>
      </c>
    </row>
    <row r="48" spans="1:5" ht="12.75">
      <c r="A48" s="30" t="s">
        <v>41</v>
      </c>
      <c r="E48" s="31" t="s">
        <v>37</v>
      </c>
    </row>
    <row r="49" spans="1:5" ht="12.75">
      <c r="A49" t="s">
        <v>42</v>
      </c>
      <c r="E49" s="29" t="s">
        <v>37</v>
      </c>
    </row>
    <row r="50" spans="1:16" ht="25.5">
      <c r="A50" s="19" t="s">
        <v>35</v>
      </c>
      <c s="23" t="s">
        <v>67</v>
      </c>
      <c s="23" t="s">
        <v>68</v>
      </c>
      <c s="19" t="s">
        <v>37</v>
      </c>
      <c s="24" t="s">
        <v>69</v>
      </c>
      <c s="25" t="s">
        <v>39</v>
      </c>
      <c s="26">
        <v>1</v>
      </c>
      <c s="27">
        <v>0</v>
      </c>
      <c s="27">
        <f>ROUND(ROUND(H50,2)*ROUND(G50,3),2)</f>
      </c>
      <c r="O50">
        <f>(I50*21)/100</f>
      </c>
      <c t="s">
        <v>14</v>
      </c>
    </row>
    <row r="51" spans="1:5" ht="25.5">
      <c r="A51" s="28" t="s">
        <v>40</v>
      </c>
      <c r="E51" s="29" t="s">
        <v>70</v>
      </c>
    </row>
    <row r="52" spans="1:5" ht="12.75">
      <c r="A52" s="30" t="s">
        <v>41</v>
      </c>
      <c r="E52" s="31" t="s">
        <v>37</v>
      </c>
    </row>
    <row r="53" spans="1:5" ht="12.75">
      <c r="A53" t="s">
        <v>42</v>
      </c>
      <c r="E53" s="29" t="s">
        <v>37</v>
      </c>
    </row>
    <row r="54" spans="1:16" ht="25.5">
      <c r="A54" s="19" t="s">
        <v>35</v>
      </c>
      <c s="23" t="s">
        <v>71</v>
      </c>
      <c s="23" t="s">
        <v>72</v>
      </c>
      <c s="19" t="s">
        <v>37</v>
      </c>
      <c s="24" t="s">
        <v>73</v>
      </c>
      <c s="25" t="s">
        <v>39</v>
      </c>
      <c s="26">
        <v>1</v>
      </c>
      <c s="27">
        <v>0</v>
      </c>
      <c s="27">
        <f>ROUND(ROUND(H54,2)*ROUND(G54,3),2)</f>
      </c>
      <c r="O54">
        <f>(I54*21)/100</f>
      </c>
      <c t="s">
        <v>14</v>
      </c>
    </row>
    <row r="55" spans="1:5" ht="25.5">
      <c r="A55" s="28" t="s">
        <v>40</v>
      </c>
      <c r="E55" s="29" t="s">
        <v>73</v>
      </c>
    </row>
    <row r="56" spans="1:5" ht="12.75">
      <c r="A56" s="30" t="s">
        <v>41</v>
      </c>
      <c r="E56" s="31" t="s">
        <v>37</v>
      </c>
    </row>
    <row r="57" spans="1:5" ht="12.75">
      <c r="A57" t="s">
        <v>42</v>
      </c>
      <c r="E57" s="29" t="s">
        <v>37</v>
      </c>
    </row>
    <row r="58" spans="1:16" ht="25.5">
      <c r="A58" s="19" t="s">
        <v>35</v>
      </c>
      <c s="23" t="s">
        <v>74</v>
      </c>
      <c s="23" t="s">
        <v>75</v>
      </c>
      <c s="19" t="s">
        <v>37</v>
      </c>
      <c s="24" t="s">
        <v>76</v>
      </c>
      <c s="25" t="s">
        <v>39</v>
      </c>
      <c s="26">
        <v>1</v>
      </c>
      <c s="27">
        <v>0</v>
      </c>
      <c s="27">
        <f>ROUND(ROUND(H58,2)*ROUND(G58,3),2)</f>
      </c>
      <c r="O58">
        <f>(I58*21)/100</f>
      </c>
      <c t="s">
        <v>14</v>
      </c>
    </row>
    <row r="59" spans="1:5" ht="25.5">
      <c r="A59" s="28" t="s">
        <v>40</v>
      </c>
      <c r="E59" s="29" t="s">
        <v>76</v>
      </c>
    </row>
    <row r="60" spans="1:5" ht="12.75">
      <c r="A60" s="30" t="s">
        <v>41</v>
      </c>
      <c r="E60" s="31" t="s">
        <v>37</v>
      </c>
    </row>
    <row r="61" spans="1:5" ht="12.75">
      <c r="A61" t="s">
        <v>42</v>
      </c>
      <c r="E61" s="29" t="s">
        <v>37</v>
      </c>
    </row>
    <row r="62" spans="1:16" ht="12.75">
      <c r="A62" s="19" t="s">
        <v>35</v>
      </c>
      <c s="23" t="s">
        <v>77</v>
      </c>
      <c s="23" t="s">
        <v>78</v>
      </c>
      <c s="19" t="s">
        <v>37</v>
      </c>
      <c s="24" t="s">
        <v>79</v>
      </c>
      <c s="25" t="s">
        <v>39</v>
      </c>
      <c s="26">
        <v>1</v>
      </c>
      <c s="27">
        <v>0</v>
      </c>
      <c s="27">
        <f>ROUND(ROUND(H62,2)*ROUND(G62,3),2)</f>
      </c>
      <c r="O62">
        <f>(I62*21)/100</f>
      </c>
      <c t="s">
        <v>14</v>
      </c>
    </row>
    <row r="63" spans="1:5" ht="12.75">
      <c r="A63" s="28" t="s">
        <v>40</v>
      </c>
      <c r="E63" s="29" t="s">
        <v>79</v>
      </c>
    </row>
    <row r="64" spans="1:5" ht="12.75">
      <c r="A64" s="30" t="s">
        <v>41</v>
      </c>
      <c r="E64" s="31" t="s">
        <v>37</v>
      </c>
    </row>
    <row r="65" spans="1:5" ht="12.75">
      <c r="A65" t="s">
        <v>42</v>
      </c>
      <c r="E65" s="29" t="s">
        <v>37</v>
      </c>
    </row>
    <row r="66" spans="1:16" ht="12.75">
      <c r="A66" s="19" t="s">
        <v>35</v>
      </c>
      <c s="23" t="s">
        <v>80</v>
      </c>
      <c s="23" t="s">
        <v>81</v>
      </c>
      <c s="19" t="s">
        <v>37</v>
      </c>
      <c s="24" t="s">
        <v>82</v>
      </c>
      <c s="25" t="s">
        <v>39</v>
      </c>
      <c s="26">
        <v>1</v>
      </c>
      <c s="27">
        <v>0</v>
      </c>
      <c s="27">
        <f>ROUND(ROUND(H66,2)*ROUND(G66,3),2)</f>
      </c>
      <c r="O66">
        <f>(I66*21)/100</f>
      </c>
      <c t="s">
        <v>14</v>
      </c>
    </row>
    <row r="67" spans="1:5" ht="12.75">
      <c r="A67" s="28" t="s">
        <v>40</v>
      </c>
      <c r="E67" s="29" t="s">
        <v>82</v>
      </c>
    </row>
    <row r="68" spans="1:5" ht="12.75">
      <c r="A68" s="30" t="s">
        <v>41</v>
      </c>
      <c r="E68" s="31" t="s">
        <v>37</v>
      </c>
    </row>
    <row r="69" spans="1:5" ht="12.75">
      <c r="A69" t="s">
        <v>42</v>
      </c>
      <c r="E69" s="29" t="s">
        <v>37</v>
      </c>
    </row>
    <row r="70" spans="1:16" ht="12.75">
      <c r="A70" s="19" t="s">
        <v>35</v>
      </c>
      <c s="23" t="s">
        <v>83</v>
      </c>
      <c s="23" t="s">
        <v>84</v>
      </c>
      <c s="19" t="s">
        <v>37</v>
      </c>
      <c s="24" t="s">
        <v>85</v>
      </c>
      <c s="25" t="s">
        <v>39</v>
      </c>
      <c s="26">
        <v>1</v>
      </c>
      <c s="27">
        <v>0</v>
      </c>
      <c s="27">
        <f>ROUND(ROUND(H70,2)*ROUND(G70,3),2)</f>
      </c>
      <c r="O70">
        <f>(I70*21)/100</f>
      </c>
      <c t="s">
        <v>14</v>
      </c>
    </row>
    <row r="71" spans="1:5" ht="12.75">
      <c r="A71" s="28" t="s">
        <v>40</v>
      </c>
      <c r="E71" s="29" t="s">
        <v>85</v>
      </c>
    </row>
    <row r="72" spans="1:5" ht="12.75">
      <c r="A72" s="30" t="s">
        <v>41</v>
      </c>
      <c r="E72" s="31" t="s">
        <v>37</v>
      </c>
    </row>
    <row r="73" spans="1:5" ht="12.75">
      <c r="A73" t="s">
        <v>42</v>
      </c>
      <c r="E73" s="29" t="s">
        <v>37</v>
      </c>
    </row>
    <row r="74" spans="1:16" ht="12.75">
      <c r="A74" s="19" t="s">
        <v>35</v>
      </c>
      <c s="23" t="s">
        <v>86</v>
      </c>
      <c s="23" t="s">
        <v>87</v>
      </c>
      <c s="19" t="s">
        <v>37</v>
      </c>
      <c s="24" t="s">
        <v>88</v>
      </c>
      <c s="25" t="s">
        <v>39</v>
      </c>
      <c s="26">
        <v>1</v>
      </c>
      <c s="27">
        <v>0</v>
      </c>
      <c s="27">
        <f>ROUND(ROUND(H74,2)*ROUND(G74,3),2)</f>
      </c>
      <c r="O74">
        <f>(I74*21)/100</f>
      </c>
      <c t="s">
        <v>14</v>
      </c>
    </row>
    <row r="75" spans="1:5" ht="12.75">
      <c r="A75" s="28" t="s">
        <v>40</v>
      </c>
      <c r="E75" s="29" t="s">
        <v>88</v>
      </c>
    </row>
    <row r="76" spans="1:5" ht="12.75">
      <c r="A76" s="30" t="s">
        <v>41</v>
      </c>
      <c r="E76" s="31" t="s">
        <v>37</v>
      </c>
    </row>
    <row r="77" spans="1:5" ht="12.75">
      <c r="A77" t="s">
        <v>42</v>
      </c>
      <c r="E77" s="29" t="s">
        <v>37</v>
      </c>
    </row>
    <row r="78" spans="1:16" ht="12.75">
      <c r="A78" s="19" t="s">
        <v>35</v>
      </c>
      <c s="23" t="s">
        <v>89</v>
      </c>
      <c s="23" t="s">
        <v>90</v>
      </c>
      <c s="19" t="s">
        <v>37</v>
      </c>
      <c s="24" t="s">
        <v>91</v>
      </c>
      <c s="25" t="s">
        <v>92</v>
      </c>
      <c s="26">
        <v>1</v>
      </c>
      <c s="27">
        <v>0</v>
      </c>
      <c s="27">
        <f>ROUND(ROUND(H78,2)*ROUND(G78,3),2)</f>
      </c>
      <c r="O78">
        <f>(I78*21)/100</f>
      </c>
      <c t="s">
        <v>14</v>
      </c>
    </row>
    <row r="79" spans="1:5" ht="12.75">
      <c r="A79" s="28" t="s">
        <v>40</v>
      </c>
      <c r="E79" s="29" t="s">
        <v>91</v>
      </c>
    </row>
    <row r="80" spans="1:5" ht="12.75">
      <c r="A80" s="30" t="s">
        <v>41</v>
      </c>
      <c r="E80" s="31" t="s">
        <v>37</v>
      </c>
    </row>
    <row r="81" spans="1:5" ht="12.75">
      <c r="A81" t="s">
        <v>42</v>
      </c>
      <c r="E81" s="29" t="s">
        <v>37</v>
      </c>
    </row>
    <row r="82" spans="1:16" ht="12.75">
      <c r="A82" s="19" t="s">
        <v>35</v>
      </c>
      <c s="23" t="s">
        <v>93</v>
      </c>
      <c s="23" t="s">
        <v>94</v>
      </c>
      <c s="19" t="s">
        <v>37</v>
      </c>
      <c s="24" t="s">
        <v>95</v>
      </c>
      <c s="25" t="s">
        <v>39</v>
      </c>
      <c s="26">
        <v>1</v>
      </c>
      <c s="27">
        <v>0</v>
      </c>
      <c s="27">
        <f>ROUND(ROUND(H82,2)*ROUND(G82,3),2)</f>
      </c>
      <c r="O82">
        <f>(I82*21)/100</f>
      </c>
      <c t="s">
        <v>14</v>
      </c>
    </row>
    <row r="83" spans="1:5" ht="12.75">
      <c r="A83" s="28" t="s">
        <v>40</v>
      </c>
      <c r="E83" s="29" t="s">
        <v>95</v>
      </c>
    </row>
    <row r="84" spans="1:5" ht="12.75">
      <c r="A84" s="30" t="s">
        <v>41</v>
      </c>
      <c r="E84" s="31" t="s">
        <v>37</v>
      </c>
    </row>
    <row r="85" spans="1:5" ht="12.75">
      <c r="A85" t="s">
        <v>42</v>
      </c>
      <c r="E85" s="29" t="s">
        <v>37</v>
      </c>
    </row>
    <row r="86" spans="1:16" ht="25.5">
      <c r="A86" s="19" t="s">
        <v>35</v>
      </c>
      <c s="23" t="s">
        <v>96</v>
      </c>
      <c s="23" t="s">
        <v>97</v>
      </c>
      <c s="19" t="s">
        <v>37</v>
      </c>
      <c s="24" t="s">
        <v>98</v>
      </c>
      <c s="25" t="s">
        <v>39</v>
      </c>
      <c s="26">
        <v>1</v>
      </c>
      <c s="27">
        <v>0</v>
      </c>
      <c s="27">
        <f>ROUND(ROUND(H86,2)*ROUND(G86,3),2)</f>
      </c>
      <c r="O86">
        <f>(I86*21)/100</f>
      </c>
      <c t="s">
        <v>14</v>
      </c>
    </row>
    <row r="87" spans="1:5" ht="25.5">
      <c r="A87" s="28" t="s">
        <v>40</v>
      </c>
      <c r="E87" s="29" t="s">
        <v>98</v>
      </c>
    </row>
    <row r="88" spans="1:5" ht="12.75">
      <c r="A88" s="30" t="s">
        <v>41</v>
      </c>
      <c r="E88" s="31" t="s">
        <v>37</v>
      </c>
    </row>
    <row r="89" spans="1:5" ht="12.75">
      <c r="A89" t="s">
        <v>42</v>
      </c>
      <c r="E89" s="29" t="s">
        <v>37</v>
      </c>
    </row>
    <row r="90" spans="1:16" ht="12.75">
      <c r="A90" s="19" t="s">
        <v>35</v>
      </c>
      <c s="23" t="s">
        <v>99</v>
      </c>
      <c s="23" t="s">
        <v>100</v>
      </c>
      <c s="19" t="s">
        <v>37</v>
      </c>
      <c s="24" t="s">
        <v>101</v>
      </c>
      <c s="25" t="s">
        <v>39</v>
      </c>
      <c s="26">
        <v>1</v>
      </c>
      <c s="27">
        <v>0</v>
      </c>
      <c s="27">
        <f>ROUND(ROUND(H90,2)*ROUND(G90,3),2)</f>
      </c>
      <c r="O90">
        <f>(I90*21)/100</f>
      </c>
      <c t="s">
        <v>14</v>
      </c>
    </row>
    <row r="91" spans="1:5" ht="12.75">
      <c r="A91" s="28" t="s">
        <v>40</v>
      </c>
      <c r="E91" s="29" t="s">
        <v>101</v>
      </c>
    </row>
    <row r="92" spans="1:5" ht="12.75">
      <c r="A92" s="30" t="s">
        <v>41</v>
      </c>
      <c r="E92" s="31" t="s">
        <v>37</v>
      </c>
    </row>
    <row r="93" spans="1:5" ht="12.75">
      <c r="A93" t="s">
        <v>42</v>
      </c>
      <c r="E93" s="29" t="s">
        <v>37</v>
      </c>
    </row>
    <row r="94" spans="1:16" ht="12.75">
      <c r="A94" s="19" t="s">
        <v>35</v>
      </c>
      <c s="23" t="s">
        <v>102</v>
      </c>
      <c s="23" t="s">
        <v>103</v>
      </c>
      <c s="19" t="s">
        <v>37</v>
      </c>
      <c s="24" t="s">
        <v>104</v>
      </c>
      <c s="25" t="s">
        <v>39</v>
      </c>
      <c s="26">
        <v>1</v>
      </c>
      <c s="27">
        <v>0</v>
      </c>
      <c s="27">
        <f>ROUND(ROUND(H94,2)*ROUND(G94,3),2)</f>
      </c>
      <c r="O94">
        <f>(I94*21)/100</f>
      </c>
      <c t="s">
        <v>14</v>
      </c>
    </row>
    <row r="95" spans="1:5" ht="12.75">
      <c r="A95" s="28" t="s">
        <v>40</v>
      </c>
      <c r="E95" s="29" t="s">
        <v>104</v>
      </c>
    </row>
    <row r="96" spans="1:5" ht="12.75">
      <c r="A96" s="30" t="s">
        <v>41</v>
      </c>
      <c r="E96" s="31" t="s">
        <v>37</v>
      </c>
    </row>
    <row r="97" spans="1:5" ht="12.75">
      <c r="A97" t="s">
        <v>42</v>
      </c>
      <c r="E97" s="29" t="s">
        <v>37</v>
      </c>
    </row>
    <row r="98" spans="1:16" ht="25.5">
      <c r="A98" s="19" t="s">
        <v>35</v>
      </c>
      <c s="23" t="s">
        <v>105</v>
      </c>
      <c s="23" t="s">
        <v>106</v>
      </c>
      <c s="19" t="s">
        <v>37</v>
      </c>
      <c s="24" t="s">
        <v>107</v>
      </c>
      <c s="25" t="s">
        <v>39</v>
      </c>
      <c s="26">
        <v>1</v>
      </c>
      <c s="27">
        <v>0</v>
      </c>
      <c s="27">
        <f>ROUND(ROUND(H98,2)*ROUND(G98,3),2)</f>
      </c>
      <c r="O98">
        <f>(I98*21)/100</f>
      </c>
      <c t="s">
        <v>14</v>
      </c>
    </row>
    <row r="99" spans="1:5" ht="25.5">
      <c r="A99" s="28" t="s">
        <v>40</v>
      </c>
      <c r="E99" s="29" t="s">
        <v>107</v>
      </c>
    </row>
    <row r="100" spans="1:5" ht="12.75">
      <c r="A100" s="30" t="s">
        <v>41</v>
      </c>
      <c r="E100" s="31" t="s">
        <v>37</v>
      </c>
    </row>
    <row r="101" spans="1:5" ht="12.75">
      <c r="A101" t="s">
        <v>42</v>
      </c>
      <c r="E101" s="29" t="s">
        <v>37</v>
      </c>
    </row>
    <row r="102" spans="1:16" ht="12.75">
      <c r="A102" s="19" t="s">
        <v>35</v>
      </c>
      <c s="23" t="s">
        <v>108</v>
      </c>
      <c s="23" t="s">
        <v>109</v>
      </c>
      <c s="19" t="s">
        <v>37</v>
      </c>
      <c s="24" t="s">
        <v>110</v>
      </c>
      <c s="25" t="s">
        <v>39</v>
      </c>
      <c s="26">
        <v>1</v>
      </c>
      <c s="27">
        <v>0</v>
      </c>
      <c s="27">
        <f>ROUND(ROUND(H102,2)*ROUND(G102,3),2)</f>
      </c>
      <c r="O102">
        <f>(I102*21)/100</f>
      </c>
      <c t="s">
        <v>14</v>
      </c>
    </row>
    <row r="103" spans="1:5" ht="25.5">
      <c r="A103" s="28" t="s">
        <v>40</v>
      </c>
      <c r="E103" s="29" t="s">
        <v>107</v>
      </c>
    </row>
    <row r="104" spans="1:5" ht="12.75">
      <c r="A104" s="30" t="s">
        <v>41</v>
      </c>
      <c r="E104" s="31" t="s">
        <v>37</v>
      </c>
    </row>
    <row r="105" spans="1:5" ht="12.75">
      <c r="A105" t="s">
        <v>42</v>
      </c>
      <c r="E105" s="29" t="s">
        <v>37</v>
      </c>
    </row>
    <row r="106" spans="1:16" ht="12.75">
      <c r="A106" s="19" t="s">
        <v>35</v>
      </c>
      <c s="23" t="s">
        <v>111</v>
      </c>
      <c s="23" t="s">
        <v>112</v>
      </c>
      <c s="19" t="s">
        <v>37</v>
      </c>
      <c s="24" t="s">
        <v>113</v>
      </c>
      <c s="25" t="s">
        <v>39</v>
      </c>
      <c s="26">
        <v>1</v>
      </c>
      <c s="27">
        <v>0</v>
      </c>
      <c s="27">
        <f>ROUND(ROUND(H106,2)*ROUND(G106,3),2)</f>
      </c>
      <c r="O106">
        <f>(I106*21)/100</f>
      </c>
      <c t="s">
        <v>14</v>
      </c>
    </row>
    <row r="107" spans="1:5" ht="12.75">
      <c r="A107" s="28" t="s">
        <v>40</v>
      </c>
      <c r="E107" s="29" t="s">
        <v>113</v>
      </c>
    </row>
    <row r="108" spans="1:5" ht="12.75">
      <c r="A108" s="30" t="s">
        <v>41</v>
      </c>
      <c r="E108" s="31" t="s">
        <v>37</v>
      </c>
    </row>
    <row r="109" spans="1:5" ht="12.75">
      <c r="A109" t="s">
        <v>42</v>
      </c>
      <c r="E109" s="29" t="s">
        <v>37</v>
      </c>
    </row>
    <row r="110" spans="1:16" ht="12.75">
      <c r="A110" s="19" t="s">
        <v>35</v>
      </c>
      <c s="23" t="s">
        <v>114</v>
      </c>
      <c s="23" t="s">
        <v>115</v>
      </c>
      <c s="19" t="s">
        <v>37</v>
      </c>
      <c s="24" t="s">
        <v>116</v>
      </c>
      <c s="25" t="s">
        <v>47</v>
      </c>
      <c s="26">
        <v>1</v>
      </c>
      <c s="27">
        <v>0</v>
      </c>
      <c s="27">
        <f>ROUND(ROUND(H110,2)*ROUND(G110,3),2)</f>
      </c>
      <c r="O110">
        <f>(I110*21)/100</f>
      </c>
      <c t="s">
        <v>14</v>
      </c>
    </row>
    <row r="111" spans="1:5" ht="12.75">
      <c r="A111" s="28" t="s">
        <v>40</v>
      </c>
      <c r="E111" s="29" t="s">
        <v>37</v>
      </c>
    </row>
    <row r="112" spans="1:5" ht="12.75">
      <c r="A112" s="30" t="s">
        <v>41</v>
      </c>
      <c r="E112" s="31" t="s">
        <v>37</v>
      </c>
    </row>
    <row r="113" spans="1:5" ht="12.75">
      <c r="A113" t="s">
        <v>42</v>
      </c>
      <c r="E113" s="29" t="s">
        <v>37</v>
      </c>
    </row>
    <row r="114" spans="1:18" ht="12.75" customHeight="1">
      <c r="A114" s="5" t="s">
        <v>33</v>
      </c>
      <c s="5"/>
      <c s="34" t="s">
        <v>117</v>
      </c>
      <c s="5"/>
      <c s="21" t="s">
        <v>118</v>
      </c>
      <c s="5"/>
      <c s="5"/>
      <c s="5"/>
      <c s="35">
        <f>0+Q114</f>
      </c>
      <c r="O114">
        <f>0+R114</f>
      </c>
      <c r="Q114">
        <f>0+I115+I119</f>
      </c>
      <c>
        <f>0+O115+O119</f>
      </c>
    </row>
    <row r="115" spans="1:16" ht="12.75">
      <c r="A115" s="19" t="s">
        <v>35</v>
      </c>
      <c s="23" t="s">
        <v>119</v>
      </c>
      <c s="23" t="s">
        <v>120</v>
      </c>
      <c s="19" t="s">
        <v>37</v>
      </c>
      <c s="24" t="s">
        <v>121</v>
      </c>
      <c s="25" t="s">
        <v>39</v>
      </c>
      <c s="26">
        <v>1</v>
      </c>
      <c s="27">
        <v>0</v>
      </c>
      <c s="27">
        <f>ROUND(ROUND(H115,2)*ROUND(G115,3),2)</f>
      </c>
      <c r="O115">
        <f>(I115*21)/100</f>
      </c>
      <c t="s">
        <v>14</v>
      </c>
    </row>
    <row r="116" spans="1:5" ht="12.75">
      <c r="A116" s="28" t="s">
        <v>40</v>
      </c>
      <c r="E116" s="29" t="s">
        <v>121</v>
      </c>
    </row>
    <row r="117" spans="1:5" ht="12.75">
      <c r="A117" s="30" t="s">
        <v>41</v>
      </c>
      <c r="E117" s="31" t="s">
        <v>37</v>
      </c>
    </row>
    <row r="118" spans="1:5" ht="12.75">
      <c r="A118" t="s">
        <v>42</v>
      </c>
      <c r="E118" s="29" t="s">
        <v>37</v>
      </c>
    </row>
    <row r="119" spans="1:16" ht="12.75">
      <c r="A119" s="19" t="s">
        <v>35</v>
      </c>
      <c s="23" t="s">
        <v>122</v>
      </c>
      <c s="23" t="s">
        <v>123</v>
      </c>
      <c s="19" t="s">
        <v>37</v>
      </c>
      <c s="24" t="s">
        <v>124</v>
      </c>
      <c s="25" t="s">
        <v>39</v>
      </c>
      <c s="26">
        <v>1</v>
      </c>
      <c s="27">
        <v>0</v>
      </c>
      <c s="27">
        <f>ROUND(ROUND(H119,2)*ROUND(G119,3),2)</f>
      </c>
      <c r="O119">
        <f>(I119*21)/100</f>
      </c>
      <c t="s">
        <v>14</v>
      </c>
    </row>
    <row r="120" spans="1:5" ht="12.75">
      <c r="A120" s="28" t="s">
        <v>40</v>
      </c>
      <c r="E120" s="29" t="s">
        <v>124</v>
      </c>
    </row>
    <row r="121" spans="1:5" ht="12.75">
      <c r="A121" s="30" t="s">
        <v>41</v>
      </c>
      <c r="E121" s="31" t="s">
        <v>37</v>
      </c>
    </row>
    <row r="122" spans="1:5" ht="12.75">
      <c r="A122" t="s">
        <v>42</v>
      </c>
      <c r="E122" s="29" t="s">
        <v>37</v>
      </c>
    </row>
    <row r="123" spans="1:18" ht="12.75" customHeight="1">
      <c r="A123" s="5" t="s">
        <v>33</v>
      </c>
      <c s="5"/>
      <c s="34" t="s">
        <v>125</v>
      </c>
      <c s="5"/>
      <c s="21" t="s">
        <v>126</v>
      </c>
      <c s="5"/>
      <c s="5"/>
      <c s="5"/>
      <c s="35">
        <f>0+Q123</f>
      </c>
      <c r="O123">
        <f>0+R123</f>
      </c>
      <c r="Q123">
        <f>0+I124</f>
      </c>
      <c>
        <f>0+O124</f>
      </c>
    </row>
    <row r="124" spans="1:16" ht="12.75">
      <c r="A124" s="19" t="s">
        <v>35</v>
      </c>
      <c s="23" t="s">
        <v>127</v>
      </c>
      <c s="23" t="s">
        <v>128</v>
      </c>
      <c s="19" t="s">
        <v>37</v>
      </c>
      <c s="24" t="s">
        <v>126</v>
      </c>
      <c s="25" t="s">
        <v>39</v>
      </c>
      <c s="26">
        <v>1</v>
      </c>
      <c s="27">
        <v>0</v>
      </c>
      <c s="27">
        <f>ROUND(ROUND(H124,2)*ROUND(G124,3),2)</f>
      </c>
      <c r="O124">
        <f>(I124*21)/100</f>
      </c>
      <c t="s">
        <v>14</v>
      </c>
    </row>
    <row r="125" spans="1:5" ht="12.75">
      <c r="A125" s="28" t="s">
        <v>40</v>
      </c>
      <c r="E125" s="29" t="s">
        <v>126</v>
      </c>
    </row>
    <row r="126" spans="1:5" ht="12.75">
      <c r="A126" s="30" t="s">
        <v>41</v>
      </c>
      <c r="E126" s="31" t="s">
        <v>37</v>
      </c>
    </row>
    <row r="127" spans="1:5" ht="12.75">
      <c r="A127" t="s">
        <v>42</v>
      </c>
      <c r="E127" s="29" t="s">
        <v>37</v>
      </c>
    </row>
    <row r="128" spans="1:18" ht="12.75" customHeight="1">
      <c r="A128" s="5" t="s">
        <v>33</v>
      </c>
      <c s="5"/>
      <c s="34" t="s">
        <v>129</v>
      </c>
      <c s="5"/>
      <c s="21" t="s">
        <v>130</v>
      </c>
      <c s="5"/>
      <c s="5"/>
      <c s="5"/>
      <c s="35">
        <f>0+Q128</f>
      </c>
      <c r="O128">
        <f>0+R128</f>
      </c>
      <c r="Q128">
        <f>0+I129+I133</f>
      </c>
      <c>
        <f>0+O129+O133</f>
      </c>
    </row>
    <row r="129" spans="1:16" ht="12.75">
      <c r="A129" s="19" t="s">
        <v>35</v>
      </c>
      <c s="23" t="s">
        <v>131</v>
      </c>
      <c s="23" t="s">
        <v>132</v>
      </c>
      <c s="19" t="s">
        <v>37</v>
      </c>
      <c s="24" t="s">
        <v>133</v>
      </c>
      <c s="25" t="s">
        <v>39</v>
      </c>
      <c s="26">
        <v>1</v>
      </c>
      <c s="27">
        <v>0</v>
      </c>
      <c s="27">
        <f>ROUND(ROUND(H129,2)*ROUND(G129,3),2)</f>
      </c>
      <c r="O129">
        <f>(I129*21)/100</f>
      </c>
      <c t="s">
        <v>14</v>
      </c>
    </row>
    <row r="130" spans="1:5" ht="12.75">
      <c r="A130" s="28" t="s">
        <v>40</v>
      </c>
      <c r="E130" s="29" t="s">
        <v>133</v>
      </c>
    </row>
    <row r="131" spans="1:5" ht="12.75">
      <c r="A131" s="30" t="s">
        <v>41</v>
      </c>
      <c r="E131" s="31" t="s">
        <v>37</v>
      </c>
    </row>
    <row r="132" spans="1:5" ht="12.75">
      <c r="A132" t="s">
        <v>42</v>
      </c>
      <c r="E132" s="29" t="s">
        <v>37</v>
      </c>
    </row>
    <row r="133" spans="1:16" ht="12.75">
      <c r="A133" s="19" t="s">
        <v>35</v>
      </c>
      <c s="23" t="s">
        <v>134</v>
      </c>
      <c s="23" t="s">
        <v>135</v>
      </c>
      <c s="19" t="s">
        <v>37</v>
      </c>
      <c s="24" t="s">
        <v>136</v>
      </c>
      <c s="25" t="s">
        <v>92</v>
      </c>
      <c s="26">
        <v>1</v>
      </c>
      <c s="27">
        <v>0</v>
      </c>
      <c s="27">
        <f>ROUND(ROUND(H133,2)*ROUND(G133,3),2)</f>
      </c>
      <c r="O133">
        <f>(I133*21)/100</f>
      </c>
      <c t="s">
        <v>14</v>
      </c>
    </row>
    <row r="134" spans="1:5" ht="12.75">
      <c r="A134" s="28" t="s">
        <v>40</v>
      </c>
      <c r="E134" s="29" t="s">
        <v>136</v>
      </c>
    </row>
    <row r="135" spans="1:5" ht="12.75">
      <c r="A135" s="30" t="s">
        <v>41</v>
      </c>
      <c r="E135" s="31" t="s">
        <v>37</v>
      </c>
    </row>
    <row r="136" spans="1:5" ht="12.75">
      <c r="A136" t="s">
        <v>42</v>
      </c>
      <c r="E136" s="29" t="s">
        <v>37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6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0+O8+O109+O122+O127+O140+O169+O242+O251+O256</f>
      </c>
      <c t="s">
        <v>13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855</v>
      </c>
      <c s="36">
        <f>0+I8+I109+I122+I127+I140+I169+I242+I251+I256</f>
      </c>
      <c r="O3" t="s">
        <v>9</v>
      </c>
      <c t="s">
        <v>14</v>
      </c>
    </row>
    <row r="4" spans="1:16" ht="15" customHeight="1">
      <c r="A4" t="s">
        <v>7</v>
      </c>
      <c s="12" t="s">
        <v>8</v>
      </c>
      <c s="13" t="s">
        <v>855</v>
      </c>
      <c s="5"/>
      <c s="14" t="s">
        <v>16</v>
      </c>
      <c s="5"/>
      <c s="5"/>
      <c s="15"/>
      <c s="15"/>
      <c r="O4" t="s">
        <v>10</v>
      </c>
      <c t="s">
        <v>14</v>
      </c>
    </row>
    <row r="5" spans="1:16" ht="12.75" customHeight="1">
      <c r="A5" s="11" t="s">
        <v>17</v>
      </c>
      <c s="11" t="s">
        <v>19</v>
      </c>
      <c s="11" t="s">
        <v>21</v>
      </c>
      <c s="11" t="s">
        <v>22</v>
      </c>
      <c s="11" t="s">
        <v>23</v>
      </c>
      <c s="11" t="s">
        <v>25</v>
      </c>
      <c s="11" t="s">
        <v>27</v>
      </c>
      <c s="11" t="s">
        <v>28</v>
      </c>
      <c s="11"/>
      <c r="O5" t="s">
        <v>11</v>
      </c>
      <c t="s">
        <v>14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18</v>
      </c>
      <c s="11" t="s">
        <v>20</v>
      </c>
      <c s="11" t="s">
        <v>14</v>
      </c>
      <c s="11" t="s">
        <v>12</v>
      </c>
      <c s="11" t="s">
        <v>24</v>
      </c>
      <c s="11" t="s">
        <v>26</v>
      </c>
      <c s="11" t="s">
        <v>13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20</v>
      </c>
      <c s="15"/>
      <c s="21" t="s">
        <v>138</v>
      </c>
      <c s="15"/>
      <c s="15"/>
      <c s="15"/>
      <c s="22">
        <f>0+Q8</f>
      </c>
      <c r="O8">
        <f>0+R8</f>
      </c>
      <c r="Q8">
        <f>0+I9+I13+I17+I21+I25+I29+I33+I37+I41+I45+I49+I53+I57+I61+I65+I69+I73+I77+I81+I85+I89+I93+I97+I101+I105</f>
      </c>
      <c>
        <f>0+O9+O13+O17+O21+O25+O29+O33+O37+O41+O45+O49+O53+O57+O61+O65+O69+O73+O77+O81+O85+O89+O93+O97+O101+O105</f>
      </c>
    </row>
    <row r="9" spans="1:16" ht="25.5">
      <c r="A9" s="19" t="s">
        <v>35</v>
      </c>
      <c s="23" t="s">
        <v>20</v>
      </c>
      <c s="23" t="s">
        <v>139</v>
      </c>
      <c s="19" t="s">
        <v>37</v>
      </c>
      <c s="24" t="s">
        <v>140</v>
      </c>
      <c s="25" t="s">
        <v>141</v>
      </c>
      <c s="26">
        <v>28.08</v>
      </c>
      <c s="27">
        <v>0</v>
      </c>
      <c s="27">
        <f>ROUND(ROUND(H9,2)*ROUND(G9,3),2)</f>
      </c>
      <c r="O9">
        <f>(I9*21)/100</f>
      </c>
      <c t="s">
        <v>14</v>
      </c>
    </row>
    <row r="10" spans="1:5" ht="38.25">
      <c r="A10" s="28" t="s">
        <v>40</v>
      </c>
      <c r="E10" s="29" t="s">
        <v>142</v>
      </c>
    </row>
    <row r="11" spans="1:5" ht="63.75">
      <c r="A11" s="30" t="s">
        <v>41</v>
      </c>
      <c r="E11" s="37" t="s">
        <v>856</v>
      </c>
    </row>
    <row r="12" spans="1:5" ht="12.75">
      <c r="A12" t="s">
        <v>42</v>
      </c>
      <c r="E12" s="29" t="s">
        <v>37</v>
      </c>
    </row>
    <row r="13" spans="1:16" ht="25.5">
      <c r="A13" s="19" t="s">
        <v>35</v>
      </c>
      <c s="23" t="s">
        <v>14</v>
      </c>
      <c s="23" t="s">
        <v>144</v>
      </c>
      <c s="19" t="s">
        <v>37</v>
      </c>
      <c s="24" t="s">
        <v>145</v>
      </c>
      <c s="25" t="s">
        <v>141</v>
      </c>
      <c s="26">
        <v>28.08</v>
      </c>
      <c s="27">
        <v>0</v>
      </c>
      <c s="27">
        <f>ROUND(ROUND(H13,2)*ROUND(G13,3),2)</f>
      </c>
      <c r="O13">
        <f>(I13*21)/100</f>
      </c>
      <c t="s">
        <v>14</v>
      </c>
    </row>
    <row r="14" spans="1:5" ht="38.25">
      <c r="A14" s="28" t="s">
        <v>40</v>
      </c>
      <c r="E14" s="29" t="s">
        <v>146</v>
      </c>
    </row>
    <row r="15" spans="1:5" ht="25.5">
      <c r="A15" s="30" t="s">
        <v>41</v>
      </c>
      <c r="E15" s="37" t="s">
        <v>857</v>
      </c>
    </row>
    <row r="16" spans="1:5" ht="12.75">
      <c r="A16" t="s">
        <v>42</v>
      </c>
      <c r="E16" s="29" t="s">
        <v>37</v>
      </c>
    </row>
    <row r="17" spans="1:16" ht="12.75">
      <c r="A17" s="19" t="s">
        <v>35</v>
      </c>
      <c s="23" t="s">
        <v>12</v>
      </c>
      <c s="23" t="s">
        <v>294</v>
      </c>
      <c s="19" t="s">
        <v>37</v>
      </c>
      <c s="24" t="s">
        <v>295</v>
      </c>
      <c s="25" t="s">
        <v>141</v>
      </c>
      <c s="26">
        <v>59.825</v>
      </c>
      <c s="27">
        <v>0</v>
      </c>
      <c s="27">
        <f>ROUND(ROUND(H17,2)*ROUND(G17,3),2)</f>
      </c>
      <c r="O17">
        <f>(I17*21)/100</f>
      </c>
      <c t="s">
        <v>14</v>
      </c>
    </row>
    <row r="18" spans="1:5" ht="25.5">
      <c r="A18" s="28" t="s">
        <v>40</v>
      </c>
      <c r="E18" s="29" t="s">
        <v>296</v>
      </c>
    </row>
    <row r="19" spans="1:5" ht="38.25">
      <c r="A19" s="30" t="s">
        <v>41</v>
      </c>
      <c r="E19" s="37" t="s">
        <v>858</v>
      </c>
    </row>
    <row r="20" spans="1:5" ht="12.75">
      <c r="A20" t="s">
        <v>42</v>
      </c>
      <c r="E20" s="29" t="s">
        <v>37</v>
      </c>
    </row>
    <row r="21" spans="1:16" ht="12.75">
      <c r="A21" s="19" t="s">
        <v>35</v>
      </c>
      <c s="23" t="s">
        <v>24</v>
      </c>
      <c s="23" t="s">
        <v>148</v>
      </c>
      <c s="19" t="s">
        <v>37</v>
      </c>
      <c s="24" t="s">
        <v>149</v>
      </c>
      <c s="25" t="s">
        <v>141</v>
      </c>
      <c s="26">
        <v>28.08</v>
      </c>
      <c s="27">
        <v>0</v>
      </c>
      <c s="27">
        <f>ROUND(ROUND(H21,2)*ROUND(G21,3),2)</f>
      </c>
      <c r="O21">
        <f>(I21*21)/100</f>
      </c>
      <c t="s">
        <v>14</v>
      </c>
    </row>
    <row r="22" spans="1:5" ht="25.5">
      <c r="A22" s="28" t="s">
        <v>40</v>
      </c>
      <c r="E22" s="29" t="s">
        <v>150</v>
      </c>
    </row>
    <row r="23" spans="1:5" ht="25.5">
      <c r="A23" s="30" t="s">
        <v>41</v>
      </c>
      <c r="E23" s="37" t="s">
        <v>857</v>
      </c>
    </row>
    <row r="24" spans="1:5" ht="12.75">
      <c r="A24" t="s">
        <v>42</v>
      </c>
      <c r="E24" s="29" t="s">
        <v>37</v>
      </c>
    </row>
    <row r="25" spans="1:16" ht="12.75">
      <c r="A25" s="19" t="s">
        <v>35</v>
      </c>
      <c s="23" t="s">
        <v>26</v>
      </c>
      <c s="23" t="s">
        <v>151</v>
      </c>
      <c s="19" t="s">
        <v>37</v>
      </c>
      <c s="24" t="s">
        <v>152</v>
      </c>
      <c s="25" t="s">
        <v>153</v>
      </c>
      <c s="26">
        <v>90</v>
      </c>
      <c s="27">
        <v>0</v>
      </c>
      <c s="27">
        <f>ROUND(ROUND(H25,2)*ROUND(G25,3),2)</f>
      </c>
      <c r="O25">
        <f>(I25*21)/100</f>
      </c>
      <c t="s">
        <v>14</v>
      </c>
    </row>
    <row r="26" spans="1:5" ht="25.5">
      <c r="A26" s="28" t="s">
        <v>40</v>
      </c>
      <c r="E26" s="29" t="s">
        <v>154</v>
      </c>
    </row>
    <row r="27" spans="1:5" ht="25.5">
      <c r="A27" s="30" t="s">
        <v>41</v>
      </c>
      <c r="E27" s="37" t="s">
        <v>859</v>
      </c>
    </row>
    <row r="28" spans="1:5" ht="12.75">
      <c r="A28" t="s">
        <v>42</v>
      </c>
      <c r="E28" s="29" t="s">
        <v>37</v>
      </c>
    </row>
    <row r="29" spans="1:16" ht="12.75">
      <c r="A29" s="19" t="s">
        <v>35</v>
      </c>
      <c s="23" t="s">
        <v>13</v>
      </c>
      <c s="23" t="s">
        <v>618</v>
      </c>
      <c s="19" t="s">
        <v>37</v>
      </c>
      <c s="24" t="s">
        <v>619</v>
      </c>
      <c s="25" t="s">
        <v>153</v>
      </c>
      <c s="26">
        <v>252</v>
      </c>
      <c s="27">
        <v>0</v>
      </c>
      <c s="27">
        <f>ROUND(ROUND(H29,2)*ROUND(G29,3),2)</f>
      </c>
      <c r="O29">
        <f>(I29*21)/100</f>
      </c>
      <c t="s">
        <v>14</v>
      </c>
    </row>
    <row r="30" spans="1:5" ht="12.75">
      <c r="A30" s="28" t="s">
        <v>40</v>
      </c>
      <c r="E30" s="29" t="s">
        <v>620</v>
      </c>
    </row>
    <row r="31" spans="1:5" ht="25.5">
      <c r="A31" s="30" t="s">
        <v>41</v>
      </c>
      <c r="E31" s="37" t="s">
        <v>860</v>
      </c>
    </row>
    <row r="32" spans="1:5" ht="12.75">
      <c r="A32" t="s">
        <v>42</v>
      </c>
      <c r="E32" s="29" t="s">
        <v>37</v>
      </c>
    </row>
    <row r="33" spans="1:16" ht="12.75">
      <c r="A33" s="19" t="s">
        <v>35</v>
      </c>
      <c s="23" t="s">
        <v>57</v>
      </c>
      <c s="23" t="s">
        <v>156</v>
      </c>
      <c s="19" t="s">
        <v>37</v>
      </c>
      <c s="24" t="s">
        <v>157</v>
      </c>
      <c s="25" t="s">
        <v>158</v>
      </c>
      <c s="26">
        <v>18</v>
      </c>
      <c s="27">
        <v>0</v>
      </c>
      <c s="27">
        <f>ROUND(ROUND(H33,2)*ROUND(G33,3),2)</f>
      </c>
      <c r="O33">
        <f>(I33*21)/100</f>
      </c>
      <c t="s">
        <v>14</v>
      </c>
    </row>
    <row r="34" spans="1:5" ht="25.5">
      <c r="A34" s="28" t="s">
        <v>40</v>
      </c>
      <c r="E34" s="29" t="s">
        <v>159</v>
      </c>
    </row>
    <row r="35" spans="1:5" ht="12.75">
      <c r="A35" s="30" t="s">
        <v>41</v>
      </c>
      <c r="E35" s="31" t="s">
        <v>861</v>
      </c>
    </row>
    <row r="36" spans="1:5" ht="12.75">
      <c r="A36" t="s">
        <v>42</v>
      </c>
      <c r="E36" s="29" t="s">
        <v>37</v>
      </c>
    </row>
    <row r="37" spans="1:16" ht="12.75">
      <c r="A37" s="19" t="s">
        <v>35</v>
      </c>
      <c s="23" t="s">
        <v>60</v>
      </c>
      <c s="23" t="s">
        <v>623</v>
      </c>
      <c s="19" t="s">
        <v>37</v>
      </c>
      <c s="24" t="s">
        <v>624</v>
      </c>
      <c s="25" t="s">
        <v>158</v>
      </c>
      <c s="26">
        <v>21</v>
      </c>
      <c s="27">
        <v>0</v>
      </c>
      <c s="27">
        <f>ROUND(ROUND(H37,2)*ROUND(G37,3),2)</f>
      </c>
      <c r="O37">
        <f>(I37*21)/100</f>
      </c>
      <c t="s">
        <v>14</v>
      </c>
    </row>
    <row r="38" spans="1:5" ht="25.5">
      <c r="A38" s="28" t="s">
        <v>40</v>
      </c>
      <c r="E38" s="29" t="s">
        <v>625</v>
      </c>
    </row>
    <row r="39" spans="1:5" ht="12.75">
      <c r="A39" s="30" t="s">
        <v>41</v>
      </c>
      <c r="E39" s="31" t="s">
        <v>862</v>
      </c>
    </row>
    <row r="40" spans="1:5" ht="12.75">
      <c r="A40" t="s">
        <v>42</v>
      </c>
      <c r="E40" s="29" t="s">
        <v>37</v>
      </c>
    </row>
    <row r="41" spans="1:16" ht="12.75">
      <c r="A41" s="19" t="s">
        <v>35</v>
      </c>
      <c s="23" t="s">
        <v>30</v>
      </c>
      <c s="23" t="s">
        <v>385</v>
      </c>
      <c s="19" t="s">
        <v>37</v>
      </c>
      <c s="24" t="s">
        <v>386</v>
      </c>
      <c s="25" t="s">
        <v>216</v>
      </c>
      <c s="26">
        <v>1.2</v>
      </c>
      <c s="27">
        <v>0</v>
      </c>
      <c s="27">
        <f>ROUND(ROUND(H41,2)*ROUND(G41,3),2)</f>
      </c>
      <c r="O41">
        <f>(I41*21)/100</f>
      </c>
      <c t="s">
        <v>14</v>
      </c>
    </row>
    <row r="42" spans="1:5" ht="63.75">
      <c r="A42" s="28" t="s">
        <v>40</v>
      </c>
      <c r="E42" s="29" t="s">
        <v>387</v>
      </c>
    </row>
    <row r="43" spans="1:5" ht="12.75">
      <c r="A43" s="30" t="s">
        <v>41</v>
      </c>
      <c r="E43" s="31" t="s">
        <v>863</v>
      </c>
    </row>
    <row r="44" spans="1:5" ht="12.75">
      <c r="A44" t="s">
        <v>42</v>
      </c>
      <c r="E44" s="29" t="s">
        <v>37</v>
      </c>
    </row>
    <row r="45" spans="1:16" ht="12.75">
      <c r="A45" s="19" t="s">
        <v>35</v>
      </c>
      <c s="23" t="s">
        <v>32</v>
      </c>
      <c s="23" t="s">
        <v>389</v>
      </c>
      <c s="19" t="s">
        <v>37</v>
      </c>
      <c s="24" t="s">
        <v>390</v>
      </c>
      <c s="25" t="s">
        <v>216</v>
      </c>
      <c s="26">
        <v>2.4</v>
      </c>
      <c s="27">
        <v>0</v>
      </c>
      <c s="27">
        <f>ROUND(ROUND(H45,2)*ROUND(G45,3),2)</f>
      </c>
      <c r="O45">
        <f>(I45*21)/100</f>
      </c>
      <c t="s">
        <v>14</v>
      </c>
    </row>
    <row r="46" spans="1:5" ht="63.75">
      <c r="A46" s="28" t="s">
        <v>40</v>
      </c>
      <c r="E46" s="29" t="s">
        <v>391</v>
      </c>
    </row>
    <row r="47" spans="1:5" ht="25.5">
      <c r="A47" s="30" t="s">
        <v>41</v>
      </c>
      <c r="E47" s="31" t="s">
        <v>864</v>
      </c>
    </row>
    <row r="48" spans="1:5" ht="12.75">
      <c r="A48" t="s">
        <v>42</v>
      </c>
      <c r="E48" s="29" t="s">
        <v>37</v>
      </c>
    </row>
    <row r="49" spans="1:16" ht="12.75">
      <c r="A49" s="19" t="s">
        <v>35</v>
      </c>
      <c s="23" t="s">
        <v>67</v>
      </c>
      <c s="23" t="s">
        <v>393</v>
      </c>
      <c s="19" t="s">
        <v>37</v>
      </c>
      <c s="24" t="s">
        <v>394</v>
      </c>
      <c s="25" t="s">
        <v>163</v>
      </c>
      <c s="26">
        <v>6.051</v>
      </c>
      <c s="27">
        <v>0</v>
      </c>
      <c s="27">
        <f>ROUND(ROUND(H49,2)*ROUND(G49,3),2)</f>
      </c>
      <c r="O49">
        <f>(I49*21)/100</f>
      </c>
      <c t="s">
        <v>14</v>
      </c>
    </row>
    <row r="50" spans="1:5" ht="25.5">
      <c r="A50" s="28" t="s">
        <v>40</v>
      </c>
      <c r="E50" s="29" t="s">
        <v>395</v>
      </c>
    </row>
    <row r="51" spans="1:5" ht="63.75">
      <c r="A51" s="30" t="s">
        <v>41</v>
      </c>
      <c r="E51" s="37" t="s">
        <v>865</v>
      </c>
    </row>
    <row r="52" spans="1:5" ht="12.75">
      <c r="A52" t="s">
        <v>42</v>
      </c>
      <c r="E52" s="29" t="s">
        <v>37</v>
      </c>
    </row>
    <row r="53" spans="1:16" ht="25.5">
      <c r="A53" s="19" t="s">
        <v>35</v>
      </c>
      <c s="23" t="s">
        <v>71</v>
      </c>
      <c s="23" t="s">
        <v>299</v>
      </c>
      <c s="19" t="s">
        <v>37</v>
      </c>
      <c s="24" t="s">
        <v>300</v>
      </c>
      <c s="25" t="s">
        <v>163</v>
      </c>
      <c s="26">
        <v>41.124</v>
      </c>
      <c s="27">
        <v>0</v>
      </c>
      <c s="27">
        <f>ROUND(ROUND(H53,2)*ROUND(G53,3),2)</f>
      </c>
      <c r="O53">
        <f>(I53*21)/100</f>
      </c>
      <c t="s">
        <v>14</v>
      </c>
    </row>
    <row r="54" spans="1:5" ht="38.25">
      <c r="A54" s="28" t="s">
        <v>40</v>
      </c>
      <c r="E54" s="29" t="s">
        <v>301</v>
      </c>
    </row>
    <row r="55" spans="1:5" ht="89.25">
      <c r="A55" s="30" t="s">
        <v>41</v>
      </c>
      <c r="E55" s="37" t="s">
        <v>866</v>
      </c>
    </row>
    <row r="56" spans="1:5" ht="12.75">
      <c r="A56" t="s">
        <v>42</v>
      </c>
      <c r="E56" s="29" t="s">
        <v>37</v>
      </c>
    </row>
    <row r="57" spans="1:16" ht="25.5">
      <c r="A57" s="19" t="s">
        <v>35</v>
      </c>
      <c s="23" t="s">
        <v>74</v>
      </c>
      <c s="23" t="s">
        <v>772</v>
      </c>
      <c s="19" t="s">
        <v>37</v>
      </c>
      <c s="24" t="s">
        <v>773</v>
      </c>
      <c s="25" t="s">
        <v>163</v>
      </c>
      <c s="26">
        <v>20.562</v>
      </c>
      <c s="27">
        <v>0</v>
      </c>
      <c s="27">
        <f>ROUND(ROUND(H57,2)*ROUND(G57,3),2)</f>
      </c>
      <c r="O57">
        <f>(I57*21)/100</f>
      </c>
      <c t="s">
        <v>14</v>
      </c>
    </row>
    <row r="58" spans="1:5" ht="38.25">
      <c r="A58" s="28" t="s">
        <v>40</v>
      </c>
      <c r="E58" s="29" t="s">
        <v>774</v>
      </c>
    </row>
    <row r="59" spans="1:5" ht="12.75">
      <c r="A59" s="30" t="s">
        <v>41</v>
      </c>
      <c r="E59" s="31" t="s">
        <v>867</v>
      </c>
    </row>
    <row r="60" spans="1:5" ht="12.75">
      <c r="A60" t="s">
        <v>42</v>
      </c>
      <c r="E60" s="29" t="s">
        <v>37</v>
      </c>
    </row>
    <row r="61" spans="1:16" ht="25.5">
      <c r="A61" s="19" t="s">
        <v>35</v>
      </c>
      <c s="23" t="s">
        <v>77</v>
      </c>
      <c s="23" t="s">
        <v>170</v>
      </c>
      <c s="19" t="s">
        <v>37</v>
      </c>
      <c s="24" t="s">
        <v>171</v>
      </c>
      <c s="25" t="s">
        <v>163</v>
      </c>
      <c s="26">
        <v>6.854</v>
      </c>
      <c s="27">
        <v>0</v>
      </c>
      <c s="27">
        <f>ROUND(ROUND(H61,2)*ROUND(G61,3),2)</f>
      </c>
      <c r="O61">
        <f>(I61*21)/100</f>
      </c>
      <c t="s">
        <v>14</v>
      </c>
    </row>
    <row r="62" spans="1:5" ht="25.5">
      <c r="A62" s="28" t="s">
        <v>40</v>
      </c>
      <c r="E62" s="29" t="s">
        <v>172</v>
      </c>
    </row>
    <row r="63" spans="1:5" ht="12.75">
      <c r="A63" s="30" t="s">
        <v>41</v>
      </c>
      <c r="E63" s="31" t="s">
        <v>868</v>
      </c>
    </row>
    <row r="64" spans="1:5" ht="12.75">
      <c r="A64" t="s">
        <v>42</v>
      </c>
      <c r="E64" s="29" t="s">
        <v>37</v>
      </c>
    </row>
    <row r="65" spans="1:16" ht="25.5">
      <c r="A65" s="19" t="s">
        <v>35</v>
      </c>
      <c s="23" t="s">
        <v>80</v>
      </c>
      <c s="23" t="s">
        <v>174</v>
      </c>
      <c s="19" t="s">
        <v>37</v>
      </c>
      <c s="24" t="s">
        <v>175</v>
      </c>
      <c s="25" t="s">
        <v>163</v>
      </c>
      <c s="26">
        <v>6.854</v>
      </c>
      <c s="27">
        <v>0</v>
      </c>
      <c s="27">
        <f>ROUND(ROUND(H65,2)*ROUND(G65,3),2)</f>
      </c>
      <c r="O65">
        <f>(I65*21)/100</f>
      </c>
      <c t="s">
        <v>14</v>
      </c>
    </row>
    <row r="66" spans="1:5" ht="25.5">
      <c r="A66" s="28" t="s">
        <v>40</v>
      </c>
      <c r="E66" s="29" t="s">
        <v>176</v>
      </c>
    </row>
    <row r="67" spans="1:5" ht="12.75">
      <c r="A67" s="30" t="s">
        <v>41</v>
      </c>
      <c r="E67" s="31" t="s">
        <v>868</v>
      </c>
    </row>
    <row r="68" spans="1:5" ht="12.75">
      <c r="A68" t="s">
        <v>42</v>
      </c>
      <c r="E68" s="29" t="s">
        <v>37</v>
      </c>
    </row>
    <row r="69" spans="1:16" ht="12.75">
      <c r="A69" s="19" t="s">
        <v>35</v>
      </c>
      <c s="23" t="s">
        <v>83</v>
      </c>
      <c s="23" t="s">
        <v>177</v>
      </c>
      <c s="19" t="s">
        <v>37</v>
      </c>
      <c s="24" t="s">
        <v>178</v>
      </c>
      <c s="25" t="s">
        <v>141</v>
      </c>
      <c s="26">
        <v>133.2</v>
      </c>
      <c s="27">
        <v>0</v>
      </c>
      <c s="27">
        <f>ROUND(ROUND(H69,2)*ROUND(G69,3),2)</f>
      </c>
      <c r="O69">
        <f>(I69*21)/100</f>
      </c>
      <c t="s">
        <v>14</v>
      </c>
    </row>
    <row r="70" spans="1:5" ht="25.5">
      <c r="A70" s="28" t="s">
        <v>40</v>
      </c>
      <c r="E70" s="29" t="s">
        <v>179</v>
      </c>
    </row>
    <row r="71" spans="1:5" ht="38.25">
      <c r="A71" s="30" t="s">
        <v>41</v>
      </c>
      <c r="E71" s="37" t="s">
        <v>869</v>
      </c>
    </row>
    <row r="72" spans="1:5" ht="12.75">
      <c r="A72" t="s">
        <v>42</v>
      </c>
      <c r="E72" s="29" t="s">
        <v>37</v>
      </c>
    </row>
    <row r="73" spans="1:16" ht="12.75">
      <c r="A73" s="19" t="s">
        <v>35</v>
      </c>
      <c s="23" t="s">
        <v>86</v>
      </c>
      <c s="23" t="s">
        <v>181</v>
      </c>
      <c s="19" t="s">
        <v>37</v>
      </c>
      <c s="24" t="s">
        <v>182</v>
      </c>
      <c s="25" t="s">
        <v>141</v>
      </c>
      <c s="26">
        <v>133.2</v>
      </c>
      <c s="27">
        <v>0</v>
      </c>
      <c s="27">
        <f>ROUND(ROUND(H73,2)*ROUND(G73,3),2)</f>
      </c>
      <c r="O73">
        <f>(I73*21)/100</f>
      </c>
      <c t="s">
        <v>14</v>
      </c>
    </row>
    <row r="74" spans="1:5" ht="25.5">
      <c r="A74" s="28" t="s">
        <v>40</v>
      </c>
      <c r="E74" s="29" t="s">
        <v>183</v>
      </c>
    </row>
    <row r="75" spans="1:5" ht="12.75">
      <c r="A75" s="30" t="s">
        <v>41</v>
      </c>
      <c r="E75" s="31" t="s">
        <v>37</v>
      </c>
    </row>
    <row r="76" spans="1:5" ht="12.75">
      <c r="A76" t="s">
        <v>42</v>
      </c>
      <c r="E76" s="29" t="s">
        <v>37</v>
      </c>
    </row>
    <row r="77" spans="1:16" ht="12.75">
      <c r="A77" s="19" t="s">
        <v>35</v>
      </c>
      <c s="23" t="s">
        <v>89</v>
      </c>
      <c s="23" t="s">
        <v>184</v>
      </c>
      <c s="19" t="s">
        <v>37</v>
      </c>
      <c s="24" t="s">
        <v>185</v>
      </c>
      <c s="25" t="s">
        <v>163</v>
      </c>
      <c s="26">
        <v>41.124</v>
      </c>
      <c s="27">
        <v>0</v>
      </c>
      <c s="27">
        <f>ROUND(ROUND(H77,2)*ROUND(G77,3),2)</f>
      </c>
      <c r="O77">
        <f>(I77*21)/100</f>
      </c>
      <c t="s">
        <v>14</v>
      </c>
    </row>
    <row r="78" spans="1:5" ht="51">
      <c r="A78" s="28" t="s">
        <v>40</v>
      </c>
      <c r="E78" s="29" t="s">
        <v>186</v>
      </c>
    </row>
    <row r="79" spans="1:5" ht="12.75">
      <c r="A79" s="30" t="s">
        <v>41</v>
      </c>
      <c r="E79" s="31" t="s">
        <v>870</v>
      </c>
    </row>
    <row r="80" spans="1:5" ht="12.75">
      <c r="A80" t="s">
        <v>42</v>
      </c>
      <c r="E80" s="29" t="s">
        <v>37</v>
      </c>
    </row>
    <row r="81" spans="1:16" ht="12.75">
      <c r="A81" s="19" t="s">
        <v>35</v>
      </c>
      <c s="23" t="s">
        <v>93</v>
      </c>
      <c s="23" t="s">
        <v>188</v>
      </c>
      <c s="19" t="s">
        <v>37</v>
      </c>
      <c s="24" t="s">
        <v>189</v>
      </c>
      <c s="25" t="s">
        <v>163</v>
      </c>
      <c s="26">
        <v>27.416</v>
      </c>
      <c s="27">
        <v>0</v>
      </c>
      <c s="27">
        <f>ROUND(ROUND(H81,2)*ROUND(G81,3),2)</f>
      </c>
      <c r="O81">
        <f>(I81*21)/100</f>
      </c>
      <c t="s">
        <v>14</v>
      </c>
    </row>
    <row r="82" spans="1:5" ht="51">
      <c r="A82" s="28" t="s">
        <v>40</v>
      </c>
      <c r="E82" s="29" t="s">
        <v>190</v>
      </c>
    </row>
    <row r="83" spans="1:5" ht="12.75">
      <c r="A83" s="30" t="s">
        <v>41</v>
      </c>
      <c r="E83" s="31" t="s">
        <v>871</v>
      </c>
    </row>
    <row r="84" spans="1:5" ht="12.75">
      <c r="A84" t="s">
        <v>42</v>
      </c>
      <c r="E84" s="29" t="s">
        <v>37</v>
      </c>
    </row>
    <row r="85" spans="1:16" ht="12.75">
      <c r="A85" s="19" t="s">
        <v>35</v>
      </c>
      <c s="23" t="s">
        <v>96</v>
      </c>
      <c s="23" t="s">
        <v>192</v>
      </c>
      <c s="19" t="s">
        <v>37</v>
      </c>
      <c s="24" t="s">
        <v>193</v>
      </c>
      <c s="25" t="s">
        <v>163</v>
      </c>
      <c s="26">
        <v>68.54</v>
      </c>
      <c s="27">
        <v>0</v>
      </c>
      <c s="27">
        <f>ROUND(ROUND(H85,2)*ROUND(G85,3),2)</f>
      </c>
      <c r="O85">
        <f>(I85*21)/100</f>
      </c>
      <c t="s">
        <v>14</v>
      </c>
    </row>
    <row r="86" spans="1:5" ht="25.5">
      <c r="A86" s="28" t="s">
        <v>40</v>
      </c>
      <c r="E86" s="29" t="s">
        <v>194</v>
      </c>
    </row>
    <row r="87" spans="1:5" ht="89.25">
      <c r="A87" s="30" t="s">
        <v>41</v>
      </c>
      <c r="E87" s="37" t="s">
        <v>872</v>
      </c>
    </row>
    <row r="88" spans="1:5" ht="12.75">
      <c r="A88" t="s">
        <v>42</v>
      </c>
      <c r="E88" s="29" t="s">
        <v>37</v>
      </c>
    </row>
    <row r="89" spans="1:16" ht="12.75">
      <c r="A89" s="19" t="s">
        <v>35</v>
      </c>
      <c s="23" t="s">
        <v>99</v>
      </c>
      <c s="23" t="s">
        <v>196</v>
      </c>
      <c s="19" t="s">
        <v>37</v>
      </c>
      <c s="24" t="s">
        <v>197</v>
      </c>
      <c s="25" t="s">
        <v>198</v>
      </c>
      <c s="26">
        <v>13.338</v>
      </c>
      <c s="27">
        <v>0</v>
      </c>
      <c s="27">
        <f>ROUND(ROUND(H89,2)*ROUND(G89,3),2)</f>
      </c>
      <c r="O89">
        <f>(I89*21)/100</f>
      </c>
      <c t="s">
        <v>14</v>
      </c>
    </row>
    <row r="90" spans="1:5" ht="12.75">
      <c r="A90" s="28" t="s">
        <v>40</v>
      </c>
      <c r="E90" s="29" t="s">
        <v>37</v>
      </c>
    </row>
    <row r="91" spans="1:5" ht="12.75">
      <c r="A91" s="30" t="s">
        <v>41</v>
      </c>
      <c r="E91" s="31" t="s">
        <v>873</v>
      </c>
    </row>
    <row r="92" spans="1:5" ht="12.75">
      <c r="A92" t="s">
        <v>42</v>
      </c>
      <c r="E92" s="29" t="s">
        <v>37</v>
      </c>
    </row>
    <row r="93" spans="1:16" ht="12.75">
      <c r="A93" s="19" t="s">
        <v>35</v>
      </c>
      <c s="23" t="s">
        <v>102</v>
      </c>
      <c s="23" t="s">
        <v>200</v>
      </c>
      <c s="19" t="s">
        <v>37</v>
      </c>
      <c s="24" t="s">
        <v>201</v>
      </c>
      <c s="25" t="s">
        <v>163</v>
      </c>
      <c s="26">
        <v>47.804</v>
      </c>
      <c s="27">
        <v>0</v>
      </c>
      <c s="27">
        <f>ROUND(ROUND(H93,2)*ROUND(G93,3),2)</f>
      </c>
      <c r="O93">
        <f>(I93*21)/100</f>
      </c>
      <c t="s">
        <v>14</v>
      </c>
    </row>
    <row r="94" spans="1:5" ht="25.5">
      <c r="A94" s="28" t="s">
        <v>40</v>
      </c>
      <c r="E94" s="29" t="s">
        <v>202</v>
      </c>
    </row>
    <row r="95" spans="1:5" ht="51">
      <c r="A95" s="30" t="s">
        <v>41</v>
      </c>
      <c r="E95" s="31" t="s">
        <v>874</v>
      </c>
    </row>
    <row r="96" spans="1:5" ht="12.75">
      <c r="A96" t="s">
        <v>42</v>
      </c>
      <c r="E96" s="29" t="s">
        <v>37</v>
      </c>
    </row>
    <row r="97" spans="1:16" ht="25.5">
      <c r="A97" s="19" t="s">
        <v>35</v>
      </c>
      <c s="23" t="s">
        <v>108</v>
      </c>
      <c s="23" t="s">
        <v>204</v>
      </c>
      <c s="19" t="s">
        <v>37</v>
      </c>
      <c s="24" t="s">
        <v>205</v>
      </c>
      <c s="25" t="s">
        <v>163</v>
      </c>
      <c s="26">
        <v>16.58</v>
      </c>
      <c s="27">
        <v>0</v>
      </c>
      <c s="27">
        <f>ROUND(ROUND(H97,2)*ROUND(G97,3),2)</f>
      </c>
      <c r="O97">
        <f>(I97*21)/100</f>
      </c>
      <c t="s">
        <v>14</v>
      </c>
    </row>
    <row r="98" spans="1:5" ht="25.5">
      <c r="A98" s="28" t="s">
        <v>40</v>
      </c>
      <c r="E98" s="29" t="s">
        <v>205</v>
      </c>
    </row>
    <row r="99" spans="1:5" ht="25.5">
      <c r="A99" s="30" t="s">
        <v>41</v>
      </c>
      <c r="E99" s="31" t="s">
        <v>875</v>
      </c>
    </row>
    <row r="100" spans="1:5" ht="12.75">
      <c r="A100" t="s">
        <v>42</v>
      </c>
      <c r="E100" s="29" t="s">
        <v>37</v>
      </c>
    </row>
    <row r="101" spans="1:16" ht="12.75">
      <c r="A101" s="19" t="s">
        <v>35</v>
      </c>
      <c s="23" t="s">
        <v>111</v>
      </c>
      <c s="23" t="s">
        <v>645</v>
      </c>
      <c s="19" t="s">
        <v>37</v>
      </c>
      <c s="24" t="s">
        <v>646</v>
      </c>
      <c s="25" t="s">
        <v>198</v>
      </c>
      <c s="26">
        <v>33.16</v>
      </c>
      <c s="27">
        <v>0</v>
      </c>
      <c s="27">
        <f>ROUND(ROUND(H101,2)*ROUND(G101,3),2)</f>
      </c>
      <c r="O101">
        <f>(I101*21)/100</f>
      </c>
      <c t="s">
        <v>14</v>
      </c>
    </row>
    <row r="102" spans="1:5" ht="12.75">
      <c r="A102" s="28" t="s">
        <v>40</v>
      </c>
      <c r="E102" s="29" t="s">
        <v>646</v>
      </c>
    </row>
    <row r="103" spans="1:5" ht="12.75">
      <c r="A103" s="30" t="s">
        <v>41</v>
      </c>
      <c r="E103" s="31" t="s">
        <v>876</v>
      </c>
    </row>
    <row r="104" spans="1:5" ht="12.75">
      <c r="A104" t="s">
        <v>42</v>
      </c>
      <c r="E104" s="29" t="s">
        <v>37</v>
      </c>
    </row>
    <row r="105" spans="1:16" ht="12.75">
      <c r="A105" s="19" t="s">
        <v>35</v>
      </c>
      <c s="23" t="s">
        <v>105</v>
      </c>
      <c s="23" t="s">
        <v>210</v>
      </c>
      <c s="19" t="s">
        <v>37</v>
      </c>
      <c s="24" t="s">
        <v>211</v>
      </c>
      <c s="25" t="s">
        <v>198</v>
      </c>
      <c s="26">
        <v>88.437</v>
      </c>
      <c s="27">
        <v>0</v>
      </c>
      <c s="27">
        <f>ROUND(ROUND(H105,2)*ROUND(G105,3),2)</f>
      </c>
      <c r="O105">
        <f>(I105*21)/100</f>
      </c>
      <c t="s">
        <v>14</v>
      </c>
    </row>
    <row r="106" spans="1:5" ht="12.75">
      <c r="A106" s="28" t="s">
        <v>40</v>
      </c>
      <c r="E106" s="29" t="s">
        <v>211</v>
      </c>
    </row>
    <row r="107" spans="1:5" ht="12.75">
      <c r="A107" s="30" t="s">
        <v>41</v>
      </c>
      <c r="E107" s="31" t="s">
        <v>877</v>
      </c>
    </row>
    <row r="108" spans="1:5" ht="12.75">
      <c r="A108" t="s">
        <v>42</v>
      </c>
      <c r="E108" s="29" t="s">
        <v>37</v>
      </c>
    </row>
    <row r="109" spans="1:18" ht="12.75" customHeight="1">
      <c r="A109" s="5" t="s">
        <v>33</v>
      </c>
      <c s="5"/>
      <c s="34" t="s">
        <v>14</v>
      </c>
      <c s="5"/>
      <c s="21" t="s">
        <v>213</v>
      </c>
      <c s="5"/>
      <c s="5"/>
      <c s="5"/>
      <c s="35">
        <f>0+Q109</f>
      </c>
      <c r="O109">
        <f>0+R109</f>
      </c>
      <c r="Q109">
        <f>0+I110+I114+I118</f>
      </c>
      <c>
        <f>0+O110+O114+O118</f>
      </c>
    </row>
    <row r="110" spans="1:16" ht="25.5">
      <c r="A110" s="19" t="s">
        <v>35</v>
      </c>
      <c s="23" t="s">
        <v>274</v>
      </c>
      <c s="23" t="s">
        <v>214</v>
      </c>
      <c s="19" t="s">
        <v>37</v>
      </c>
      <c s="24" t="s">
        <v>215</v>
      </c>
      <c s="25" t="s">
        <v>216</v>
      </c>
      <c s="26">
        <v>8.925</v>
      </c>
      <c s="27">
        <v>0</v>
      </c>
      <c s="27">
        <f>ROUND(ROUND(H110,2)*ROUND(G110,3),2)</f>
      </c>
      <c r="O110">
        <f>(I110*21)/100</f>
      </c>
      <c t="s">
        <v>14</v>
      </c>
    </row>
    <row r="111" spans="1:5" ht="38.25">
      <c r="A111" s="28" t="s">
        <v>40</v>
      </c>
      <c r="E111" s="29" t="s">
        <v>217</v>
      </c>
    </row>
    <row r="112" spans="1:5" ht="38.25">
      <c r="A112" s="30" t="s">
        <v>41</v>
      </c>
      <c r="E112" s="31" t="s">
        <v>878</v>
      </c>
    </row>
    <row r="113" spans="1:5" ht="12.75">
      <c r="A113" t="s">
        <v>42</v>
      </c>
      <c r="E113" s="29" t="s">
        <v>37</v>
      </c>
    </row>
    <row r="114" spans="1:16" ht="12.75">
      <c r="A114" s="19" t="s">
        <v>35</v>
      </c>
      <c s="23" t="s">
        <v>262</v>
      </c>
      <c s="23" t="s">
        <v>219</v>
      </c>
      <c s="19" t="s">
        <v>37</v>
      </c>
      <c s="24" t="s">
        <v>220</v>
      </c>
      <c s="25" t="s">
        <v>141</v>
      </c>
      <c s="26">
        <v>10.71</v>
      </c>
      <c s="27">
        <v>0</v>
      </c>
      <c s="27">
        <f>ROUND(ROUND(H114,2)*ROUND(G114,3),2)</f>
      </c>
      <c r="O114">
        <f>(I114*21)/100</f>
      </c>
      <c t="s">
        <v>14</v>
      </c>
    </row>
    <row r="115" spans="1:5" ht="25.5">
      <c r="A115" s="28" t="s">
        <v>40</v>
      </c>
      <c r="E115" s="29" t="s">
        <v>221</v>
      </c>
    </row>
    <row r="116" spans="1:5" ht="12.75">
      <c r="A116" s="30" t="s">
        <v>41</v>
      </c>
      <c r="E116" s="31" t="s">
        <v>879</v>
      </c>
    </row>
    <row r="117" spans="1:5" ht="12.75">
      <c r="A117" t="s">
        <v>42</v>
      </c>
      <c r="E117" s="29" t="s">
        <v>37</v>
      </c>
    </row>
    <row r="118" spans="1:16" ht="12.75">
      <c r="A118" s="19" t="s">
        <v>35</v>
      </c>
      <c s="23" t="s">
        <v>259</v>
      </c>
      <c s="23" t="s">
        <v>223</v>
      </c>
      <c s="19" t="s">
        <v>37</v>
      </c>
      <c s="24" t="s">
        <v>224</v>
      </c>
      <c s="25" t="s">
        <v>141</v>
      </c>
      <c s="26">
        <v>12.686</v>
      </c>
      <c s="27">
        <v>0</v>
      </c>
      <c s="27">
        <f>ROUND(ROUND(H118,2)*ROUND(G118,3),2)</f>
      </c>
      <c r="O118">
        <f>(I118*21)/100</f>
      </c>
      <c t="s">
        <v>14</v>
      </c>
    </row>
    <row r="119" spans="1:5" ht="12.75">
      <c r="A119" s="28" t="s">
        <v>40</v>
      </c>
      <c r="E119" s="29" t="s">
        <v>224</v>
      </c>
    </row>
    <row r="120" spans="1:5" ht="25.5">
      <c r="A120" s="30" t="s">
        <v>41</v>
      </c>
      <c r="E120" s="31" t="s">
        <v>880</v>
      </c>
    </row>
    <row r="121" spans="1:5" ht="12.75">
      <c r="A121" t="s">
        <v>42</v>
      </c>
      <c r="E121" s="29" t="s">
        <v>37</v>
      </c>
    </row>
    <row r="122" spans="1:18" ht="12.75" customHeight="1">
      <c r="A122" s="5" t="s">
        <v>33</v>
      </c>
      <c s="5"/>
      <c s="34" t="s">
        <v>12</v>
      </c>
      <c s="5"/>
      <c s="21" t="s">
        <v>652</v>
      </c>
      <c s="5"/>
      <c s="5"/>
      <c s="5"/>
      <c s="35">
        <f>0+Q122</f>
      </c>
      <c r="O122">
        <f>0+R122</f>
      </c>
      <c r="Q122">
        <f>0+I123</f>
      </c>
      <c>
        <f>0+O123</f>
      </c>
    </row>
    <row r="123" spans="1:16" ht="12.75">
      <c r="A123" s="19" t="s">
        <v>35</v>
      </c>
      <c s="23" t="s">
        <v>278</v>
      </c>
      <c s="23" t="s">
        <v>660</v>
      </c>
      <c s="19" t="s">
        <v>37</v>
      </c>
      <c s="24" t="s">
        <v>661</v>
      </c>
      <c s="25" t="s">
        <v>216</v>
      </c>
      <c s="26">
        <v>30</v>
      </c>
      <c s="27">
        <v>0</v>
      </c>
      <c s="27">
        <f>ROUND(ROUND(H123,2)*ROUND(G123,3),2)</f>
      </c>
      <c r="O123">
        <f>(I123*21)/100</f>
      </c>
      <c t="s">
        <v>14</v>
      </c>
    </row>
    <row r="124" spans="1:5" ht="12.75">
      <c r="A124" s="28" t="s">
        <v>40</v>
      </c>
      <c r="E124" s="29" t="s">
        <v>662</v>
      </c>
    </row>
    <row r="125" spans="1:5" ht="12.75">
      <c r="A125" s="30" t="s">
        <v>41</v>
      </c>
      <c r="E125" s="31" t="s">
        <v>37</v>
      </c>
    </row>
    <row r="126" spans="1:5" ht="12.75">
      <c r="A126" t="s">
        <v>42</v>
      </c>
      <c r="E126" s="29" t="s">
        <v>37</v>
      </c>
    </row>
    <row r="127" spans="1:18" ht="12.75" customHeight="1">
      <c r="A127" s="5" t="s">
        <v>33</v>
      </c>
      <c s="5"/>
      <c s="34" t="s">
        <v>24</v>
      </c>
      <c s="5"/>
      <c s="21" t="s">
        <v>225</v>
      </c>
      <c s="5"/>
      <c s="5"/>
      <c s="5"/>
      <c s="35">
        <f>0+Q127</f>
      </c>
      <c r="O127">
        <f>0+R127</f>
      </c>
      <c r="Q127">
        <f>0+I128+I132+I136</f>
      </c>
      <c>
        <f>0+O128+O132+O136</f>
      </c>
    </row>
    <row r="128" spans="1:16" ht="12.75">
      <c r="A128" s="19" t="s">
        <v>35</v>
      </c>
      <c s="23" t="s">
        <v>282</v>
      </c>
      <c s="23" t="s">
        <v>228</v>
      </c>
      <c s="19" t="s">
        <v>37</v>
      </c>
      <c s="24" t="s">
        <v>229</v>
      </c>
      <c s="25" t="s">
        <v>163</v>
      </c>
      <c s="26">
        <v>3.762</v>
      </c>
      <c s="27">
        <v>0</v>
      </c>
      <c s="27">
        <f>ROUND(ROUND(H128,2)*ROUND(G128,3),2)</f>
      </c>
      <c r="O128">
        <f>(I128*21)/100</f>
      </c>
      <c t="s">
        <v>14</v>
      </c>
    </row>
    <row r="129" spans="1:5" ht="25.5">
      <c r="A129" s="28" t="s">
        <v>40</v>
      </c>
      <c r="E129" s="29" t="s">
        <v>230</v>
      </c>
    </row>
    <row r="130" spans="1:5" ht="63.75">
      <c r="A130" s="30" t="s">
        <v>41</v>
      </c>
      <c r="E130" s="37" t="s">
        <v>881</v>
      </c>
    </row>
    <row r="131" spans="1:5" ht="12.75">
      <c r="A131" t="s">
        <v>42</v>
      </c>
      <c r="E131" s="29" t="s">
        <v>37</v>
      </c>
    </row>
    <row r="132" spans="1:16" ht="12.75">
      <c r="A132" s="19" t="s">
        <v>35</v>
      </c>
      <c s="23" t="s">
        <v>287</v>
      </c>
      <c s="23" t="s">
        <v>664</v>
      </c>
      <c s="19" t="s">
        <v>37</v>
      </c>
      <c s="24" t="s">
        <v>665</v>
      </c>
      <c s="25" t="s">
        <v>163</v>
      </c>
      <c s="26">
        <v>0.225</v>
      </c>
      <c s="27">
        <v>0</v>
      </c>
      <c s="27">
        <f>ROUND(ROUND(H132,2)*ROUND(G132,3),2)</f>
      </c>
      <c r="O132">
        <f>(I132*21)/100</f>
      </c>
      <c t="s">
        <v>14</v>
      </c>
    </row>
    <row r="133" spans="1:5" ht="25.5">
      <c r="A133" s="28" t="s">
        <v>40</v>
      </c>
      <c r="E133" s="29" t="s">
        <v>666</v>
      </c>
    </row>
    <row r="134" spans="1:5" ht="38.25">
      <c r="A134" s="30" t="s">
        <v>41</v>
      </c>
      <c r="E134" s="37" t="s">
        <v>882</v>
      </c>
    </row>
    <row r="135" spans="1:5" ht="12.75">
      <c r="A135" t="s">
        <v>42</v>
      </c>
      <c r="E135" s="29" t="s">
        <v>37</v>
      </c>
    </row>
    <row r="136" spans="1:16" ht="12.75">
      <c r="A136" s="19" t="s">
        <v>35</v>
      </c>
      <c s="23" t="s">
        <v>250</v>
      </c>
      <c s="23" t="s">
        <v>668</v>
      </c>
      <c s="19" t="s">
        <v>37</v>
      </c>
      <c s="24" t="s">
        <v>669</v>
      </c>
      <c s="25" t="s">
        <v>163</v>
      </c>
      <c s="26">
        <v>9.38</v>
      </c>
      <c s="27">
        <v>0</v>
      </c>
      <c s="27">
        <f>ROUND(ROUND(H136,2)*ROUND(G136,3),2)</f>
      </c>
      <c r="O136">
        <f>(I136*21)/100</f>
      </c>
      <c t="s">
        <v>14</v>
      </c>
    </row>
    <row r="137" spans="1:5" ht="25.5">
      <c r="A137" s="28" t="s">
        <v>40</v>
      </c>
      <c r="E137" s="29" t="s">
        <v>670</v>
      </c>
    </row>
    <row r="138" spans="1:5" ht="25.5">
      <c r="A138" s="30" t="s">
        <v>41</v>
      </c>
      <c r="E138" s="31" t="s">
        <v>883</v>
      </c>
    </row>
    <row r="139" spans="1:5" ht="12.75">
      <c r="A139" t="s">
        <v>42</v>
      </c>
      <c r="E139" s="29" t="s">
        <v>37</v>
      </c>
    </row>
    <row r="140" spans="1:18" ht="12.75" customHeight="1">
      <c r="A140" s="5" t="s">
        <v>33</v>
      </c>
      <c s="5"/>
      <c s="34" t="s">
        <v>26</v>
      </c>
      <c s="5"/>
      <c s="21" t="s">
        <v>235</v>
      </c>
      <c s="5"/>
      <c s="5"/>
      <c s="5"/>
      <c s="35">
        <f>0+Q140</f>
      </c>
      <c r="O140">
        <f>0+R140</f>
      </c>
      <c r="Q140">
        <f>0+I141+I145+I149+I153+I157+I161+I165</f>
      </c>
      <c>
        <f>0+O141+O145+O149+O153+O157+O161+O165</f>
      </c>
    </row>
    <row r="141" spans="1:16" ht="12.75">
      <c r="A141" s="19" t="s">
        <v>35</v>
      </c>
      <c s="23" t="s">
        <v>114</v>
      </c>
      <c s="23" t="s">
        <v>318</v>
      </c>
      <c s="19" t="s">
        <v>37</v>
      </c>
      <c s="24" t="s">
        <v>319</v>
      </c>
      <c s="25" t="s">
        <v>141</v>
      </c>
      <c s="26">
        <v>9</v>
      </c>
      <c s="27">
        <v>0</v>
      </c>
      <c s="27">
        <f>ROUND(ROUND(H141,2)*ROUND(G141,3),2)</f>
      </c>
      <c r="O141">
        <f>(I141*21)/100</f>
      </c>
      <c t="s">
        <v>14</v>
      </c>
    </row>
    <row r="142" spans="1:5" ht="25.5">
      <c r="A142" s="28" t="s">
        <v>40</v>
      </c>
      <c r="E142" s="29" t="s">
        <v>320</v>
      </c>
    </row>
    <row r="143" spans="1:5" ht="25.5">
      <c r="A143" s="30" t="s">
        <v>41</v>
      </c>
      <c r="E143" s="31" t="s">
        <v>884</v>
      </c>
    </row>
    <row r="144" spans="1:5" ht="12.75">
      <c r="A144" t="s">
        <v>42</v>
      </c>
      <c r="E144" s="29" t="s">
        <v>37</v>
      </c>
    </row>
    <row r="145" spans="1:16" ht="12.75">
      <c r="A145" s="19" t="s">
        <v>35</v>
      </c>
      <c s="23" t="s">
        <v>119</v>
      </c>
      <c s="23" t="s">
        <v>322</v>
      </c>
      <c s="19" t="s">
        <v>37</v>
      </c>
      <c s="24" t="s">
        <v>323</v>
      </c>
      <c s="25" t="s">
        <v>141</v>
      </c>
      <c s="26">
        <v>9</v>
      </c>
      <c s="27">
        <v>0</v>
      </c>
      <c s="27">
        <f>ROUND(ROUND(H145,2)*ROUND(G145,3),2)</f>
      </c>
      <c r="O145">
        <f>(I145*21)/100</f>
      </c>
      <c t="s">
        <v>14</v>
      </c>
    </row>
    <row r="146" spans="1:5" ht="25.5">
      <c r="A146" s="28" t="s">
        <v>40</v>
      </c>
      <c r="E146" s="29" t="s">
        <v>324</v>
      </c>
    </row>
    <row r="147" spans="1:5" ht="12.75">
      <c r="A147" s="30" t="s">
        <v>41</v>
      </c>
      <c r="E147" s="31" t="s">
        <v>37</v>
      </c>
    </row>
    <row r="148" spans="1:5" ht="12.75">
      <c r="A148" t="s">
        <v>42</v>
      </c>
      <c r="E148" s="29" t="s">
        <v>37</v>
      </c>
    </row>
    <row r="149" spans="1:16" ht="25.5">
      <c r="A149" s="19" t="s">
        <v>35</v>
      </c>
      <c s="23" t="s">
        <v>122</v>
      </c>
      <c s="23" t="s">
        <v>236</v>
      </c>
      <c s="19" t="s">
        <v>37</v>
      </c>
      <c s="24" t="s">
        <v>237</v>
      </c>
      <c s="25" t="s">
        <v>141</v>
      </c>
      <c s="26">
        <v>28.08</v>
      </c>
      <c s="27">
        <v>0</v>
      </c>
      <c s="27">
        <f>ROUND(ROUND(H149,2)*ROUND(G149,3),2)</f>
      </c>
      <c r="O149">
        <f>(I149*21)/100</f>
      </c>
      <c t="s">
        <v>14</v>
      </c>
    </row>
    <row r="150" spans="1:5" ht="25.5">
      <c r="A150" s="28" t="s">
        <v>40</v>
      </c>
      <c r="E150" s="29" t="s">
        <v>238</v>
      </c>
    </row>
    <row r="151" spans="1:5" ht="63.75">
      <c r="A151" s="30" t="s">
        <v>41</v>
      </c>
      <c r="E151" s="37" t="s">
        <v>856</v>
      </c>
    </row>
    <row r="152" spans="1:5" ht="12.75">
      <c r="A152" t="s">
        <v>42</v>
      </c>
      <c r="E152" s="29" t="s">
        <v>37</v>
      </c>
    </row>
    <row r="153" spans="1:16" ht="12.75">
      <c r="A153" s="19" t="s">
        <v>35</v>
      </c>
      <c s="23" t="s">
        <v>127</v>
      </c>
      <c s="23" t="s">
        <v>239</v>
      </c>
      <c s="19" t="s">
        <v>37</v>
      </c>
      <c s="24" t="s">
        <v>240</v>
      </c>
      <c s="25" t="s">
        <v>141</v>
      </c>
      <c s="26">
        <v>28.08</v>
      </c>
      <c s="27">
        <v>0</v>
      </c>
      <c s="27">
        <f>ROUND(ROUND(H153,2)*ROUND(G153,3),2)</f>
      </c>
      <c r="O153">
        <f>(I153*21)/100</f>
      </c>
      <c t="s">
        <v>14</v>
      </c>
    </row>
    <row r="154" spans="1:5" ht="25.5">
      <c r="A154" s="28" t="s">
        <v>40</v>
      </c>
      <c r="E154" s="29" t="s">
        <v>241</v>
      </c>
    </row>
    <row r="155" spans="1:5" ht="12.75">
      <c r="A155" s="30" t="s">
        <v>41</v>
      </c>
      <c r="E155" s="31" t="s">
        <v>37</v>
      </c>
    </row>
    <row r="156" spans="1:5" ht="12.75">
      <c r="A156" t="s">
        <v>42</v>
      </c>
      <c r="E156" s="29" t="s">
        <v>37</v>
      </c>
    </row>
    <row r="157" spans="1:16" ht="12.75">
      <c r="A157" s="19" t="s">
        <v>35</v>
      </c>
      <c s="23" t="s">
        <v>131</v>
      </c>
      <c s="23" t="s">
        <v>242</v>
      </c>
      <c s="19" t="s">
        <v>37</v>
      </c>
      <c s="24" t="s">
        <v>243</v>
      </c>
      <c s="25" t="s">
        <v>141</v>
      </c>
      <c s="26">
        <v>28.08</v>
      </c>
      <c s="27">
        <v>0</v>
      </c>
      <c s="27">
        <f>ROUND(ROUND(H157,2)*ROUND(G157,3),2)</f>
      </c>
      <c r="O157">
        <f>(I157*21)/100</f>
      </c>
      <c t="s">
        <v>14</v>
      </c>
    </row>
    <row r="158" spans="1:5" ht="25.5">
      <c r="A158" s="28" t="s">
        <v>40</v>
      </c>
      <c r="E158" s="29" t="s">
        <v>244</v>
      </c>
    </row>
    <row r="159" spans="1:5" ht="12.75">
      <c r="A159" s="30" t="s">
        <v>41</v>
      </c>
      <c r="E159" s="31" t="s">
        <v>37</v>
      </c>
    </row>
    <row r="160" spans="1:5" ht="12.75">
      <c r="A160" t="s">
        <v>42</v>
      </c>
      <c r="E160" s="29" t="s">
        <v>37</v>
      </c>
    </row>
    <row r="161" spans="1:16" ht="12.75">
      <c r="A161" s="19" t="s">
        <v>35</v>
      </c>
      <c s="23" t="s">
        <v>134</v>
      </c>
      <c s="23" t="s">
        <v>325</v>
      </c>
      <c s="19" t="s">
        <v>37</v>
      </c>
      <c s="24" t="s">
        <v>326</v>
      </c>
      <c s="25" t="s">
        <v>141</v>
      </c>
      <c s="26">
        <v>59.825</v>
      </c>
      <c s="27">
        <v>0</v>
      </c>
      <c s="27">
        <f>ROUND(ROUND(H161,2)*ROUND(G161,3),2)</f>
      </c>
      <c r="O161">
        <f>(I161*21)/100</f>
      </c>
      <c t="s">
        <v>14</v>
      </c>
    </row>
    <row r="162" spans="1:5" ht="25.5">
      <c r="A162" s="28" t="s">
        <v>40</v>
      </c>
      <c r="E162" s="29" t="s">
        <v>327</v>
      </c>
    </row>
    <row r="163" spans="1:5" ht="12.75">
      <c r="A163" s="30" t="s">
        <v>41</v>
      </c>
      <c r="E163" s="31" t="s">
        <v>37</v>
      </c>
    </row>
    <row r="164" spans="1:5" ht="12.75">
      <c r="A164" t="s">
        <v>42</v>
      </c>
      <c r="E164" s="29" t="s">
        <v>37</v>
      </c>
    </row>
    <row r="165" spans="1:16" ht="25.5">
      <c r="A165" s="19" t="s">
        <v>35</v>
      </c>
      <c s="23" t="s">
        <v>255</v>
      </c>
      <c s="23" t="s">
        <v>328</v>
      </c>
      <c s="19" t="s">
        <v>37</v>
      </c>
      <c s="24" t="s">
        <v>329</v>
      </c>
      <c s="25" t="s">
        <v>141</v>
      </c>
      <c s="26">
        <v>59.825</v>
      </c>
      <c s="27">
        <v>0</v>
      </c>
      <c s="27">
        <f>ROUND(ROUND(H165,2)*ROUND(G165,3),2)</f>
      </c>
      <c r="O165">
        <f>(I165*21)/100</f>
      </c>
      <c t="s">
        <v>14</v>
      </c>
    </row>
    <row r="166" spans="1:5" ht="25.5">
      <c r="A166" s="28" t="s">
        <v>40</v>
      </c>
      <c r="E166" s="29" t="s">
        <v>330</v>
      </c>
    </row>
    <row r="167" spans="1:5" ht="38.25">
      <c r="A167" s="30" t="s">
        <v>41</v>
      </c>
      <c r="E167" s="37" t="s">
        <v>858</v>
      </c>
    </row>
    <row r="168" spans="1:5" ht="12.75">
      <c r="A168" t="s">
        <v>42</v>
      </c>
      <c r="E168" s="29" t="s">
        <v>37</v>
      </c>
    </row>
    <row r="169" spans="1:18" ht="12.75" customHeight="1">
      <c r="A169" s="5" t="s">
        <v>33</v>
      </c>
      <c s="5"/>
      <c s="34" t="s">
        <v>60</v>
      </c>
      <c s="5"/>
      <c s="21" t="s">
        <v>254</v>
      </c>
      <c s="5"/>
      <c s="5"/>
      <c s="5"/>
      <c s="35">
        <f>0+Q169</f>
      </c>
      <c r="O169">
        <f>0+R169</f>
      </c>
      <c r="Q169">
        <f>0+I170+I174+I178+I182+I186+I190+I194+I198+I202+I206+I210+I214+I218+I222+I226+I230+I234+I238</f>
      </c>
      <c>
        <f>0+O170+O174+O178+O182+O186+O190+O194+O198+O202+O206+O210+O214+O218+O222+O226+O230+O234+O238</f>
      </c>
    </row>
    <row r="170" spans="1:16" ht="12.75">
      <c r="A170" s="19" t="s">
        <v>35</v>
      </c>
      <c s="23" t="s">
        <v>349</v>
      </c>
      <c s="23" t="s">
        <v>673</v>
      </c>
      <c s="19" t="s">
        <v>37</v>
      </c>
      <c s="24" t="s">
        <v>674</v>
      </c>
      <c s="25" t="s">
        <v>47</v>
      </c>
      <c s="26">
        <v>1</v>
      </c>
      <c s="27">
        <v>0</v>
      </c>
      <c s="27">
        <f>ROUND(ROUND(H170,2)*ROUND(G170,3),2)</f>
      </c>
      <c r="O170">
        <f>(I170*21)/100</f>
      </c>
      <c t="s">
        <v>14</v>
      </c>
    </row>
    <row r="171" spans="1:5" ht="25.5">
      <c r="A171" s="28" t="s">
        <v>40</v>
      </c>
      <c r="E171" s="29" t="s">
        <v>675</v>
      </c>
    </row>
    <row r="172" spans="1:5" ht="12.75">
      <c r="A172" s="30" t="s">
        <v>41</v>
      </c>
      <c r="E172" s="31" t="s">
        <v>37</v>
      </c>
    </row>
    <row r="173" spans="1:5" ht="12.75">
      <c r="A173" t="s">
        <v>42</v>
      </c>
      <c r="E173" s="29" t="s">
        <v>37</v>
      </c>
    </row>
    <row r="174" spans="1:16" ht="12.75">
      <c r="A174" s="19" t="s">
        <v>35</v>
      </c>
      <c s="23" t="s">
        <v>331</v>
      </c>
      <c s="23" t="s">
        <v>677</v>
      </c>
      <c s="19" t="s">
        <v>37</v>
      </c>
      <c s="24" t="s">
        <v>678</v>
      </c>
      <c s="25" t="s">
        <v>47</v>
      </c>
      <c s="26">
        <v>1</v>
      </c>
      <c s="27">
        <v>0</v>
      </c>
      <c s="27">
        <f>ROUND(ROUND(H174,2)*ROUND(G174,3),2)</f>
      </c>
      <c r="O174">
        <f>(I174*21)/100</f>
      </c>
      <c t="s">
        <v>14</v>
      </c>
    </row>
    <row r="175" spans="1:5" ht="12.75">
      <c r="A175" s="28" t="s">
        <v>40</v>
      </c>
      <c r="E175" s="29" t="s">
        <v>678</v>
      </c>
    </row>
    <row r="176" spans="1:5" ht="12.75">
      <c r="A176" s="30" t="s">
        <v>41</v>
      </c>
      <c r="E176" s="31" t="s">
        <v>37</v>
      </c>
    </row>
    <row r="177" spans="1:5" ht="12.75">
      <c r="A177" t="s">
        <v>42</v>
      </c>
      <c r="E177" s="29" t="s">
        <v>37</v>
      </c>
    </row>
    <row r="178" spans="1:16" ht="12.75">
      <c r="A178" s="19" t="s">
        <v>35</v>
      </c>
      <c s="23" t="s">
        <v>376</v>
      </c>
      <c s="23" t="s">
        <v>685</v>
      </c>
      <c s="19" t="s">
        <v>37</v>
      </c>
      <c s="24" t="s">
        <v>686</v>
      </c>
      <c s="25" t="s">
        <v>47</v>
      </c>
      <c s="26">
        <v>1</v>
      </c>
      <c s="27">
        <v>0</v>
      </c>
      <c s="27">
        <f>ROUND(ROUND(H178,2)*ROUND(G178,3),2)</f>
      </c>
      <c r="O178">
        <f>(I178*21)/100</f>
      </c>
      <c t="s">
        <v>14</v>
      </c>
    </row>
    <row r="179" spans="1:5" ht="12.75">
      <c r="A179" s="28" t="s">
        <v>40</v>
      </c>
      <c r="E179" s="29" t="s">
        <v>686</v>
      </c>
    </row>
    <row r="180" spans="1:5" ht="12.75">
      <c r="A180" s="30" t="s">
        <v>41</v>
      </c>
      <c r="E180" s="31" t="s">
        <v>37</v>
      </c>
    </row>
    <row r="181" spans="1:5" ht="12.75">
      <c r="A181" t="s">
        <v>42</v>
      </c>
      <c r="E181" s="29" t="s">
        <v>37</v>
      </c>
    </row>
    <row r="182" spans="1:16" ht="12.75">
      <c r="A182" s="19" t="s">
        <v>35</v>
      </c>
      <c s="23" t="s">
        <v>364</v>
      </c>
      <c s="23" t="s">
        <v>689</v>
      </c>
      <c s="19" t="s">
        <v>37</v>
      </c>
      <c s="24" t="s">
        <v>690</v>
      </c>
      <c s="25" t="s">
        <v>47</v>
      </c>
      <c s="26">
        <v>1</v>
      </c>
      <c s="27">
        <v>0</v>
      </c>
      <c s="27">
        <f>ROUND(ROUND(H182,2)*ROUND(G182,3),2)</f>
      </c>
      <c r="O182">
        <f>(I182*21)/100</f>
      </c>
      <c t="s">
        <v>14</v>
      </c>
    </row>
    <row r="183" spans="1:5" ht="12.75">
      <c r="A183" s="28" t="s">
        <v>40</v>
      </c>
      <c r="E183" s="29" t="s">
        <v>690</v>
      </c>
    </row>
    <row r="184" spans="1:5" ht="12.75">
      <c r="A184" s="30" t="s">
        <v>41</v>
      </c>
      <c r="E184" s="31" t="s">
        <v>37</v>
      </c>
    </row>
    <row r="185" spans="1:5" ht="12.75">
      <c r="A185" t="s">
        <v>42</v>
      </c>
      <c r="E185" s="29" t="s">
        <v>37</v>
      </c>
    </row>
    <row r="186" spans="1:16" ht="12.75">
      <c r="A186" s="19" t="s">
        <v>35</v>
      </c>
      <c s="23" t="s">
        <v>346</v>
      </c>
      <c s="23" t="s">
        <v>695</v>
      </c>
      <c s="19" t="s">
        <v>37</v>
      </c>
      <c s="24" t="s">
        <v>696</v>
      </c>
      <c s="25" t="s">
        <v>47</v>
      </c>
      <c s="26">
        <v>1</v>
      </c>
      <c s="27">
        <v>0</v>
      </c>
      <c s="27">
        <f>ROUND(ROUND(H186,2)*ROUND(G186,3),2)</f>
      </c>
      <c r="O186">
        <f>(I186*21)/100</f>
      </c>
      <c t="s">
        <v>14</v>
      </c>
    </row>
    <row r="187" spans="1:5" ht="12.75">
      <c r="A187" s="28" t="s">
        <v>40</v>
      </c>
      <c r="E187" s="29" t="s">
        <v>696</v>
      </c>
    </row>
    <row r="188" spans="1:5" ht="12.75">
      <c r="A188" s="30" t="s">
        <v>41</v>
      </c>
      <c r="E188" s="31" t="s">
        <v>37</v>
      </c>
    </row>
    <row r="189" spans="1:5" ht="12.75">
      <c r="A189" t="s">
        <v>42</v>
      </c>
      <c r="E189" s="29" t="s">
        <v>37</v>
      </c>
    </row>
    <row r="190" spans="1:16" ht="12.75">
      <c r="A190" s="19" t="s">
        <v>35</v>
      </c>
      <c s="23" t="s">
        <v>368</v>
      </c>
      <c s="23" t="s">
        <v>699</v>
      </c>
      <c s="19" t="s">
        <v>37</v>
      </c>
      <c s="24" t="s">
        <v>700</v>
      </c>
      <c s="25" t="s">
        <v>47</v>
      </c>
      <c s="26">
        <v>1</v>
      </c>
      <c s="27">
        <v>0</v>
      </c>
      <c s="27">
        <f>ROUND(ROUND(H190,2)*ROUND(G190,3),2)</f>
      </c>
      <c r="O190">
        <f>(I190*21)/100</f>
      </c>
      <c t="s">
        <v>14</v>
      </c>
    </row>
    <row r="191" spans="1:5" ht="12.75">
      <c r="A191" s="28" t="s">
        <v>40</v>
      </c>
      <c r="E191" s="29" t="s">
        <v>700</v>
      </c>
    </row>
    <row r="192" spans="1:5" ht="12.75">
      <c r="A192" s="30" t="s">
        <v>41</v>
      </c>
      <c r="E192" s="31" t="s">
        <v>37</v>
      </c>
    </row>
    <row r="193" spans="1:5" ht="12.75">
      <c r="A193" t="s">
        <v>42</v>
      </c>
      <c r="E193" s="29" t="s">
        <v>37</v>
      </c>
    </row>
    <row r="194" spans="1:16" ht="12.75">
      <c r="A194" s="19" t="s">
        <v>35</v>
      </c>
      <c s="23" t="s">
        <v>371</v>
      </c>
      <c s="23" t="s">
        <v>701</v>
      </c>
      <c s="19" t="s">
        <v>37</v>
      </c>
      <c s="24" t="s">
        <v>702</v>
      </c>
      <c s="25" t="s">
        <v>47</v>
      </c>
      <c s="26">
        <v>1</v>
      </c>
      <c s="27">
        <v>0</v>
      </c>
      <c s="27">
        <f>ROUND(ROUND(H194,2)*ROUND(G194,3),2)</f>
      </c>
      <c r="O194">
        <f>(I194*21)/100</f>
      </c>
      <c t="s">
        <v>14</v>
      </c>
    </row>
    <row r="195" spans="1:5" ht="25.5">
      <c r="A195" s="28" t="s">
        <v>40</v>
      </c>
      <c r="E195" s="29" t="s">
        <v>703</v>
      </c>
    </row>
    <row r="196" spans="1:5" ht="12.75">
      <c r="A196" s="30" t="s">
        <v>41</v>
      </c>
      <c r="E196" s="31" t="s">
        <v>37</v>
      </c>
    </row>
    <row r="197" spans="1:5" ht="12.75">
      <c r="A197" t="s">
        <v>42</v>
      </c>
      <c r="E197" s="29" t="s">
        <v>37</v>
      </c>
    </row>
    <row r="198" spans="1:16" ht="12.75">
      <c r="A198" s="19" t="s">
        <v>35</v>
      </c>
      <c s="23" t="s">
        <v>355</v>
      </c>
      <c s="23" t="s">
        <v>704</v>
      </c>
      <c s="19" t="s">
        <v>37</v>
      </c>
      <c s="24" t="s">
        <v>705</v>
      </c>
      <c s="25" t="s">
        <v>47</v>
      </c>
      <c s="26">
        <v>2</v>
      </c>
      <c s="27">
        <v>0</v>
      </c>
      <c s="27">
        <f>ROUND(ROUND(H198,2)*ROUND(G198,3),2)</f>
      </c>
      <c r="O198">
        <f>(I198*21)/100</f>
      </c>
      <c t="s">
        <v>14</v>
      </c>
    </row>
    <row r="199" spans="1:5" ht="12.75">
      <c r="A199" s="28" t="s">
        <v>40</v>
      </c>
      <c r="E199" s="29" t="s">
        <v>705</v>
      </c>
    </row>
    <row r="200" spans="1:5" ht="12.75">
      <c r="A200" s="30" t="s">
        <v>41</v>
      </c>
      <c r="E200" s="31" t="s">
        <v>37</v>
      </c>
    </row>
    <row r="201" spans="1:5" ht="12.75">
      <c r="A201" t="s">
        <v>42</v>
      </c>
      <c r="E201" s="29" t="s">
        <v>37</v>
      </c>
    </row>
    <row r="202" spans="1:16" ht="12.75">
      <c r="A202" s="19" t="s">
        <v>35</v>
      </c>
      <c s="23" t="s">
        <v>336</v>
      </c>
      <c s="23" t="s">
        <v>706</v>
      </c>
      <c s="19" t="s">
        <v>37</v>
      </c>
      <c s="24" t="s">
        <v>707</v>
      </c>
      <c s="25" t="s">
        <v>216</v>
      </c>
      <c s="26">
        <v>30.45</v>
      </c>
      <c s="27">
        <v>0</v>
      </c>
      <c s="27">
        <f>ROUND(ROUND(H202,2)*ROUND(G202,3),2)</f>
      </c>
      <c r="O202">
        <f>(I202*21)/100</f>
      </c>
      <c t="s">
        <v>14</v>
      </c>
    </row>
    <row r="203" spans="1:5" ht="12.75">
      <c r="A203" s="28" t="s">
        <v>40</v>
      </c>
      <c r="E203" s="29" t="s">
        <v>707</v>
      </c>
    </row>
    <row r="204" spans="1:5" ht="25.5">
      <c r="A204" s="30" t="s">
        <v>41</v>
      </c>
      <c r="E204" s="31" t="s">
        <v>885</v>
      </c>
    </row>
    <row r="205" spans="1:5" ht="12.75">
      <c r="A205" t="s">
        <v>42</v>
      </c>
      <c r="E205" s="29" t="s">
        <v>37</v>
      </c>
    </row>
    <row r="206" spans="1:16" ht="25.5">
      <c r="A206" s="19" t="s">
        <v>35</v>
      </c>
      <c s="23" t="s">
        <v>247</v>
      </c>
      <c s="23" t="s">
        <v>717</v>
      </c>
      <c s="19" t="s">
        <v>37</v>
      </c>
      <c s="24" t="s">
        <v>718</v>
      </c>
      <c s="25" t="s">
        <v>216</v>
      </c>
      <c s="26">
        <v>30</v>
      </c>
      <c s="27">
        <v>0</v>
      </c>
      <c s="27">
        <f>ROUND(ROUND(H206,2)*ROUND(G206,3),2)</f>
      </c>
      <c r="O206">
        <f>(I206*21)/100</f>
      </c>
      <c t="s">
        <v>14</v>
      </c>
    </row>
    <row r="207" spans="1:5" ht="25.5">
      <c r="A207" s="28" t="s">
        <v>40</v>
      </c>
      <c r="E207" s="29" t="s">
        <v>719</v>
      </c>
    </row>
    <row r="208" spans="1:5" ht="12.75">
      <c r="A208" s="30" t="s">
        <v>41</v>
      </c>
      <c r="E208" s="31" t="s">
        <v>37</v>
      </c>
    </row>
    <row r="209" spans="1:5" ht="12.75">
      <c r="A209" t="s">
        <v>42</v>
      </c>
      <c r="E209" s="29" t="s">
        <v>37</v>
      </c>
    </row>
    <row r="210" spans="1:16" ht="12.75">
      <c r="A210" s="19" t="s">
        <v>35</v>
      </c>
      <c s="23" t="s">
        <v>340</v>
      </c>
      <c s="23" t="s">
        <v>723</v>
      </c>
      <c s="19" t="s">
        <v>37</v>
      </c>
      <c s="24" t="s">
        <v>724</v>
      </c>
      <c s="25" t="s">
        <v>725</v>
      </c>
      <c s="26">
        <v>1</v>
      </c>
      <c s="27">
        <v>0</v>
      </c>
      <c s="27">
        <f>ROUND(ROUND(H210,2)*ROUND(G210,3),2)</f>
      </c>
      <c r="O210">
        <f>(I210*21)/100</f>
      </c>
      <c t="s">
        <v>14</v>
      </c>
    </row>
    <row r="211" spans="1:5" ht="12.75">
      <c r="A211" s="28" t="s">
        <v>40</v>
      </c>
      <c r="E211" s="29" t="s">
        <v>726</v>
      </c>
    </row>
    <row r="212" spans="1:5" ht="12.75">
      <c r="A212" s="30" t="s">
        <v>41</v>
      </c>
      <c r="E212" s="31" t="s">
        <v>37</v>
      </c>
    </row>
    <row r="213" spans="1:5" ht="12.75">
      <c r="A213" t="s">
        <v>42</v>
      </c>
      <c r="E213" s="29" t="s">
        <v>37</v>
      </c>
    </row>
    <row r="214" spans="1:16" ht="12.75">
      <c r="A214" s="19" t="s">
        <v>35</v>
      </c>
      <c s="23" t="s">
        <v>359</v>
      </c>
      <c s="23" t="s">
        <v>727</v>
      </c>
      <c s="19" t="s">
        <v>37</v>
      </c>
      <c s="24" t="s">
        <v>728</v>
      </c>
      <c s="25" t="s">
        <v>729</v>
      </c>
      <c s="26">
        <v>1</v>
      </c>
      <c s="27">
        <v>0</v>
      </c>
      <c s="27">
        <f>ROUND(ROUND(H214,2)*ROUND(G214,3),2)</f>
      </c>
      <c r="O214">
        <f>(I214*21)/100</f>
      </c>
      <c t="s">
        <v>14</v>
      </c>
    </row>
    <row r="215" spans="1:5" ht="12.75">
      <c r="A215" s="28" t="s">
        <v>40</v>
      </c>
      <c r="E215" s="29" t="s">
        <v>726</v>
      </c>
    </row>
    <row r="216" spans="1:5" ht="12.75">
      <c r="A216" s="30" t="s">
        <v>41</v>
      </c>
      <c r="E216" s="31" t="s">
        <v>37</v>
      </c>
    </row>
    <row r="217" spans="1:5" ht="12.75">
      <c r="A217" t="s">
        <v>42</v>
      </c>
      <c r="E217" s="29" t="s">
        <v>37</v>
      </c>
    </row>
    <row r="218" spans="1:16" ht="12.75">
      <c r="A218" s="19" t="s">
        <v>35</v>
      </c>
      <c s="23" t="s">
        <v>343</v>
      </c>
      <c s="23" t="s">
        <v>730</v>
      </c>
      <c s="19" t="s">
        <v>37</v>
      </c>
      <c s="24" t="s">
        <v>731</v>
      </c>
      <c s="25" t="s">
        <v>47</v>
      </c>
      <c s="26">
        <v>1</v>
      </c>
      <c s="27">
        <v>0</v>
      </c>
      <c s="27">
        <f>ROUND(ROUND(H218,2)*ROUND(G218,3),2)</f>
      </c>
      <c r="O218">
        <f>(I218*21)/100</f>
      </c>
      <c t="s">
        <v>14</v>
      </c>
    </row>
    <row r="219" spans="1:5" ht="25.5">
      <c r="A219" s="28" t="s">
        <v>40</v>
      </c>
      <c r="E219" s="29" t="s">
        <v>732</v>
      </c>
    </row>
    <row r="220" spans="1:5" ht="12.75">
      <c r="A220" s="30" t="s">
        <v>41</v>
      </c>
      <c r="E220" s="31" t="s">
        <v>37</v>
      </c>
    </row>
    <row r="221" spans="1:5" ht="12.75">
      <c r="A221" t="s">
        <v>42</v>
      </c>
      <c r="E221" s="29" t="s">
        <v>37</v>
      </c>
    </row>
    <row r="222" spans="1:16" ht="12.75">
      <c r="A222" s="19" t="s">
        <v>35</v>
      </c>
      <c s="23" t="s">
        <v>363</v>
      </c>
      <c s="23" t="s">
        <v>733</v>
      </c>
      <c s="19" t="s">
        <v>37</v>
      </c>
      <c s="24" t="s">
        <v>734</v>
      </c>
      <c s="25" t="s">
        <v>47</v>
      </c>
      <c s="26">
        <v>1</v>
      </c>
      <c s="27">
        <v>0</v>
      </c>
      <c s="27">
        <f>ROUND(ROUND(H222,2)*ROUND(G222,3),2)</f>
      </c>
      <c r="O222">
        <f>(I222*21)/100</f>
      </c>
      <c t="s">
        <v>14</v>
      </c>
    </row>
    <row r="223" spans="1:5" ht="12.75">
      <c r="A223" s="28" t="s">
        <v>40</v>
      </c>
      <c r="E223" s="29" t="s">
        <v>734</v>
      </c>
    </row>
    <row r="224" spans="1:5" ht="12.75">
      <c r="A224" s="30" t="s">
        <v>41</v>
      </c>
      <c r="E224" s="31" t="s">
        <v>358</v>
      </c>
    </row>
    <row r="225" spans="1:5" ht="12.75">
      <c r="A225" t="s">
        <v>42</v>
      </c>
      <c r="E225" s="29" t="s">
        <v>37</v>
      </c>
    </row>
    <row r="226" spans="1:16" ht="12.75">
      <c r="A226" s="19" t="s">
        <v>35</v>
      </c>
      <c s="23" t="s">
        <v>365</v>
      </c>
      <c s="23" t="s">
        <v>736</v>
      </c>
      <c s="19" t="s">
        <v>37</v>
      </c>
      <c s="24" t="s">
        <v>737</v>
      </c>
      <c s="25" t="s">
        <v>47</v>
      </c>
      <c s="26">
        <v>1</v>
      </c>
      <c s="27">
        <v>0</v>
      </c>
      <c s="27">
        <f>ROUND(ROUND(H226,2)*ROUND(G226,3),2)</f>
      </c>
      <c r="O226">
        <f>(I226*21)/100</f>
      </c>
      <c t="s">
        <v>14</v>
      </c>
    </row>
    <row r="227" spans="1:5" ht="12.75">
      <c r="A227" s="28" t="s">
        <v>40</v>
      </c>
      <c r="E227" s="29" t="s">
        <v>737</v>
      </c>
    </row>
    <row r="228" spans="1:5" ht="12.75">
      <c r="A228" s="30" t="s">
        <v>41</v>
      </c>
      <c r="E228" s="31" t="s">
        <v>37</v>
      </c>
    </row>
    <row r="229" spans="1:5" ht="12.75">
      <c r="A229" t="s">
        <v>42</v>
      </c>
      <c r="E229" s="29" t="s">
        <v>37</v>
      </c>
    </row>
    <row r="230" spans="1:16" ht="25.5">
      <c r="A230" s="19" t="s">
        <v>35</v>
      </c>
      <c s="23" t="s">
        <v>352</v>
      </c>
      <c s="23" t="s">
        <v>738</v>
      </c>
      <c s="19" t="s">
        <v>37</v>
      </c>
      <c s="24" t="s">
        <v>739</v>
      </c>
      <c s="25" t="s">
        <v>47</v>
      </c>
      <c s="26">
        <v>1</v>
      </c>
      <c s="27">
        <v>0</v>
      </c>
      <c s="27">
        <f>ROUND(ROUND(H230,2)*ROUND(G230,3),2)</f>
      </c>
      <c r="O230">
        <f>(I230*21)/100</f>
      </c>
      <c t="s">
        <v>14</v>
      </c>
    </row>
    <row r="231" spans="1:5" ht="25.5">
      <c r="A231" s="28" t="s">
        <v>40</v>
      </c>
      <c r="E231" s="29" t="s">
        <v>739</v>
      </c>
    </row>
    <row r="232" spans="1:5" ht="12.75">
      <c r="A232" s="30" t="s">
        <v>41</v>
      </c>
      <c r="E232" s="31" t="s">
        <v>37</v>
      </c>
    </row>
    <row r="233" spans="1:5" ht="12.75">
      <c r="A233" t="s">
        <v>42</v>
      </c>
      <c r="E233" s="29" t="s">
        <v>37</v>
      </c>
    </row>
    <row r="234" spans="1:16" ht="12.75">
      <c r="A234" s="19" t="s">
        <v>35</v>
      </c>
      <c s="23" t="s">
        <v>381</v>
      </c>
      <c s="23" t="s">
        <v>740</v>
      </c>
      <c s="19" t="s">
        <v>37</v>
      </c>
      <c s="24" t="s">
        <v>741</v>
      </c>
      <c s="25" t="s">
        <v>47</v>
      </c>
      <c s="26">
        <v>1</v>
      </c>
      <c s="27">
        <v>0</v>
      </c>
      <c s="27">
        <f>ROUND(ROUND(H234,2)*ROUND(G234,3),2)</f>
      </c>
      <c r="O234">
        <f>(I234*21)/100</f>
      </c>
      <c t="s">
        <v>14</v>
      </c>
    </row>
    <row r="235" spans="1:5" ht="12.75">
      <c r="A235" s="28" t="s">
        <v>40</v>
      </c>
      <c r="E235" s="29" t="s">
        <v>37</v>
      </c>
    </row>
    <row r="236" spans="1:5" ht="12.75">
      <c r="A236" s="30" t="s">
        <v>41</v>
      </c>
      <c r="E236" s="31" t="s">
        <v>37</v>
      </c>
    </row>
    <row r="237" spans="1:5" ht="12.75">
      <c r="A237" t="s">
        <v>42</v>
      </c>
      <c r="E237" s="29" t="s">
        <v>37</v>
      </c>
    </row>
    <row r="238" spans="1:16" ht="25.5">
      <c r="A238" s="19" t="s">
        <v>35</v>
      </c>
      <c s="23" t="s">
        <v>332</v>
      </c>
      <c s="23" t="s">
        <v>743</v>
      </c>
      <c s="19" t="s">
        <v>37</v>
      </c>
      <c s="24" t="s">
        <v>744</v>
      </c>
      <c s="25" t="s">
        <v>47</v>
      </c>
      <c s="26">
        <v>1</v>
      </c>
      <c s="27">
        <v>0</v>
      </c>
      <c s="27">
        <f>ROUND(ROUND(H238,2)*ROUND(G238,3),2)</f>
      </c>
      <c r="O238">
        <f>(I238*21)/100</f>
      </c>
      <c t="s">
        <v>14</v>
      </c>
    </row>
    <row r="239" spans="1:5" ht="12.75">
      <c r="A239" s="28" t="s">
        <v>40</v>
      </c>
      <c r="E239" s="29" t="s">
        <v>745</v>
      </c>
    </row>
    <row r="240" spans="1:5" ht="12.75">
      <c r="A240" s="30" t="s">
        <v>41</v>
      </c>
      <c r="E240" s="31" t="s">
        <v>37</v>
      </c>
    </row>
    <row r="241" spans="1:5" ht="12.75">
      <c r="A241" t="s">
        <v>42</v>
      </c>
      <c r="E241" s="29" t="s">
        <v>37</v>
      </c>
    </row>
    <row r="242" spans="1:18" ht="12.75" customHeight="1">
      <c r="A242" s="5" t="s">
        <v>33</v>
      </c>
      <c s="5"/>
      <c s="34" t="s">
        <v>30</v>
      </c>
      <c s="5"/>
      <c s="21" t="s">
        <v>34</v>
      </c>
      <c s="5"/>
      <c s="5"/>
      <c s="5"/>
      <c s="35">
        <f>0+Q242</f>
      </c>
      <c r="O242">
        <f>0+R242</f>
      </c>
      <c r="Q242">
        <f>0+I243+I247</f>
      </c>
      <c>
        <f>0+O243+O247</f>
      </c>
    </row>
    <row r="243" spans="1:16" ht="25.5">
      <c r="A243" s="19" t="s">
        <v>35</v>
      </c>
      <c s="23" t="s">
        <v>512</v>
      </c>
      <c s="23" t="s">
        <v>372</v>
      </c>
      <c s="19" t="s">
        <v>37</v>
      </c>
      <c s="24" t="s">
        <v>373</v>
      </c>
      <c s="25" t="s">
        <v>216</v>
      </c>
      <c s="26">
        <v>8.05</v>
      </c>
      <c s="27">
        <v>0</v>
      </c>
      <c s="27">
        <f>ROUND(ROUND(H243,2)*ROUND(G243,3),2)</f>
      </c>
      <c r="O243">
        <f>(I243*21)/100</f>
      </c>
      <c t="s">
        <v>14</v>
      </c>
    </row>
    <row r="244" spans="1:5" ht="38.25">
      <c r="A244" s="28" t="s">
        <v>40</v>
      </c>
      <c r="E244" s="29" t="s">
        <v>374</v>
      </c>
    </row>
    <row r="245" spans="1:5" ht="38.25">
      <c r="A245" s="30" t="s">
        <v>41</v>
      </c>
      <c r="E245" s="37" t="s">
        <v>886</v>
      </c>
    </row>
    <row r="246" spans="1:5" ht="12.75">
      <c r="A246" t="s">
        <v>42</v>
      </c>
      <c r="E246" s="29" t="s">
        <v>37</v>
      </c>
    </row>
    <row r="247" spans="1:16" ht="12.75">
      <c r="A247" s="19" t="s">
        <v>35</v>
      </c>
      <c s="23" t="s">
        <v>466</v>
      </c>
      <c s="23" t="s">
        <v>377</v>
      </c>
      <c s="19" t="s">
        <v>37</v>
      </c>
      <c s="24" t="s">
        <v>378</v>
      </c>
      <c s="25" t="s">
        <v>216</v>
      </c>
      <c s="26">
        <v>1.55</v>
      </c>
      <c s="27">
        <v>0</v>
      </c>
      <c s="27">
        <f>ROUND(ROUND(H247,2)*ROUND(G247,3),2)</f>
      </c>
      <c r="O247">
        <f>(I247*21)/100</f>
      </c>
      <c t="s">
        <v>14</v>
      </c>
    </row>
    <row r="248" spans="1:5" ht="12.75">
      <c r="A248" s="28" t="s">
        <v>40</v>
      </c>
      <c r="E248" s="29" t="s">
        <v>379</v>
      </c>
    </row>
    <row r="249" spans="1:5" ht="38.25">
      <c r="A249" s="30" t="s">
        <v>41</v>
      </c>
      <c r="E249" s="37" t="s">
        <v>887</v>
      </c>
    </row>
    <row r="250" spans="1:5" ht="12.75">
      <c r="A250" t="s">
        <v>42</v>
      </c>
      <c r="E250" s="29" t="s">
        <v>37</v>
      </c>
    </row>
    <row r="251" spans="1:18" ht="12.75" customHeight="1">
      <c r="A251" s="5" t="s">
        <v>33</v>
      </c>
      <c s="5"/>
      <c s="34" t="s">
        <v>285</v>
      </c>
      <c s="5"/>
      <c s="21" t="s">
        <v>286</v>
      </c>
      <c s="5"/>
      <c s="5"/>
      <c s="5"/>
      <c s="35">
        <f>0+Q251</f>
      </c>
      <c r="O251">
        <f>0+R251</f>
      </c>
      <c r="Q251">
        <f>0+I252</f>
      </c>
      <c>
        <f>0+O252</f>
      </c>
    </row>
    <row r="252" spans="1:16" ht="12.75">
      <c r="A252" s="19" t="s">
        <v>35</v>
      </c>
      <c s="23" t="s">
        <v>469</v>
      </c>
      <c s="23" t="s">
        <v>288</v>
      </c>
      <c s="19" t="s">
        <v>37</v>
      </c>
      <c s="24" t="s">
        <v>289</v>
      </c>
      <c s="25" t="s">
        <v>198</v>
      </c>
      <c s="26">
        <v>137.349</v>
      </c>
      <c s="27">
        <v>0</v>
      </c>
      <c s="27">
        <f>ROUND(ROUND(H252,2)*ROUND(G252,3),2)</f>
      </c>
      <c r="O252">
        <f>(I252*21)/100</f>
      </c>
      <c t="s">
        <v>14</v>
      </c>
    </row>
    <row r="253" spans="1:5" ht="38.25">
      <c r="A253" s="28" t="s">
        <v>40</v>
      </c>
      <c r="E253" s="29" t="s">
        <v>290</v>
      </c>
    </row>
    <row r="254" spans="1:5" ht="12.75">
      <c r="A254" s="30" t="s">
        <v>41</v>
      </c>
      <c r="E254" s="31" t="s">
        <v>37</v>
      </c>
    </row>
    <row r="255" spans="1:5" ht="12.75">
      <c r="A255" t="s">
        <v>42</v>
      </c>
      <c r="E255" s="29" t="s">
        <v>37</v>
      </c>
    </row>
    <row r="256" spans="1:18" ht="12.75" customHeight="1">
      <c r="A256" s="5" t="s">
        <v>33</v>
      </c>
      <c s="5"/>
      <c s="34" t="s">
        <v>751</v>
      </c>
      <c s="5"/>
      <c s="21" t="s">
        <v>752</v>
      </c>
      <c s="5"/>
      <c s="5"/>
      <c s="5"/>
      <c s="35">
        <f>0+Q256</f>
      </c>
      <c r="O256">
        <f>0+R256</f>
      </c>
      <c r="Q256">
        <f>0+I257</f>
      </c>
      <c>
        <f>0+O257</f>
      </c>
    </row>
    <row r="257" spans="1:16" ht="12.75">
      <c r="A257" s="19" t="s">
        <v>35</v>
      </c>
      <c s="23" t="s">
        <v>519</v>
      </c>
      <c s="23" t="s">
        <v>754</v>
      </c>
      <c s="19" t="s">
        <v>37</v>
      </c>
      <c s="24" t="s">
        <v>755</v>
      </c>
      <c s="25" t="s">
        <v>198</v>
      </c>
      <c s="26">
        <v>1.825</v>
      </c>
      <c s="27">
        <v>0</v>
      </c>
      <c s="27">
        <f>ROUND(ROUND(H257,2)*ROUND(G257,3),2)</f>
      </c>
      <c r="O257">
        <f>(I257*21)/100</f>
      </c>
      <c t="s">
        <v>14</v>
      </c>
    </row>
    <row r="258" spans="1:5" ht="25.5">
      <c r="A258" s="28" t="s">
        <v>40</v>
      </c>
      <c r="E258" s="29" t="s">
        <v>756</v>
      </c>
    </row>
    <row r="259" spans="1:5" ht="12.75">
      <c r="A259" s="30" t="s">
        <v>41</v>
      </c>
      <c r="E259" s="31" t="s">
        <v>888</v>
      </c>
    </row>
    <row r="260" spans="1:5" ht="12.75">
      <c r="A260" t="s">
        <v>42</v>
      </c>
      <c r="E260" s="29" t="s">
        <v>37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7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0+O8+O85+O98+O111+O124+O133+O170</f>
      </c>
      <c t="s">
        <v>13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137</v>
      </c>
      <c s="36">
        <f>0+I8+I85+I98+I111+I124+I133+I170</f>
      </c>
      <c r="O3" t="s">
        <v>9</v>
      </c>
      <c t="s">
        <v>14</v>
      </c>
    </row>
    <row r="4" spans="1:16" ht="15" customHeight="1">
      <c r="A4" t="s">
        <v>7</v>
      </c>
      <c s="12" t="s">
        <v>8</v>
      </c>
      <c s="13" t="s">
        <v>137</v>
      </c>
      <c s="5"/>
      <c s="14" t="s">
        <v>16</v>
      </c>
      <c s="5"/>
      <c s="5"/>
      <c s="15"/>
      <c s="15"/>
      <c r="O4" t="s">
        <v>10</v>
      </c>
      <c t="s">
        <v>14</v>
      </c>
    </row>
    <row r="5" spans="1:16" ht="12.75" customHeight="1">
      <c r="A5" s="11" t="s">
        <v>17</v>
      </c>
      <c s="11" t="s">
        <v>19</v>
      </c>
      <c s="11" t="s">
        <v>21</v>
      </c>
      <c s="11" t="s">
        <v>22</v>
      </c>
      <c s="11" t="s">
        <v>23</v>
      </c>
      <c s="11" t="s">
        <v>25</v>
      </c>
      <c s="11" t="s">
        <v>27</v>
      </c>
      <c s="11" t="s">
        <v>28</v>
      </c>
      <c s="11"/>
      <c r="O5" t="s">
        <v>11</v>
      </c>
      <c t="s">
        <v>14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18</v>
      </c>
      <c s="11" t="s">
        <v>20</v>
      </c>
      <c s="11" t="s">
        <v>14</v>
      </c>
      <c s="11" t="s">
        <v>12</v>
      </c>
      <c s="11" t="s">
        <v>24</v>
      </c>
      <c s="11" t="s">
        <v>26</v>
      </c>
      <c s="11" t="s">
        <v>13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20</v>
      </c>
      <c s="15"/>
      <c s="21" t="s">
        <v>138</v>
      </c>
      <c s="15"/>
      <c s="15"/>
      <c s="15"/>
      <c s="22">
        <f>0+Q8</f>
      </c>
      <c r="O8">
        <f>0+R8</f>
      </c>
      <c r="Q8">
        <f>0+I9+I13+I17+I21+I25+I29+I33+I37+I41+I45+I49+I53+I57+I61+I65+I69+I73+I77+I81</f>
      </c>
      <c>
        <f>0+O9+O13+O17+O21+O25+O29+O33+O37+O41+O45+O49+O53+O57+O61+O65+O69+O73+O77+O81</f>
      </c>
    </row>
    <row r="9" spans="1:16" ht="25.5">
      <c r="A9" s="19" t="s">
        <v>35</v>
      </c>
      <c s="23" t="s">
        <v>20</v>
      </c>
      <c s="23" t="s">
        <v>139</v>
      </c>
      <c s="19" t="s">
        <v>37</v>
      </c>
      <c s="24" t="s">
        <v>140</v>
      </c>
      <c s="25" t="s">
        <v>141</v>
      </c>
      <c s="26">
        <v>19.25</v>
      </c>
      <c s="27">
        <v>0</v>
      </c>
      <c s="27">
        <f>ROUND(ROUND(H9,2)*ROUND(G9,3),2)</f>
      </c>
      <c r="O9">
        <f>(I9*21)/100</f>
      </c>
      <c t="s">
        <v>14</v>
      </c>
    </row>
    <row r="10" spans="1:5" ht="38.25">
      <c r="A10" s="28" t="s">
        <v>40</v>
      </c>
      <c r="E10" s="29" t="s">
        <v>142</v>
      </c>
    </row>
    <row r="11" spans="1:5" ht="12.75">
      <c r="A11" s="30" t="s">
        <v>41</v>
      </c>
      <c r="E11" s="31" t="s">
        <v>143</v>
      </c>
    </row>
    <row r="12" spans="1:5" ht="12.75">
      <c r="A12" t="s">
        <v>42</v>
      </c>
      <c r="E12" s="29" t="s">
        <v>37</v>
      </c>
    </row>
    <row r="13" spans="1:16" ht="25.5">
      <c r="A13" s="19" t="s">
        <v>35</v>
      </c>
      <c s="23" t="s">
        <v>14</v>
      </c>
      <c s="23" t="s">
        <v>144</v>
      </c>
      <c s="19" t="s">
        <v>37</v>
      </c>
      <c s="24" t="s">
        <v>145</v>
      </c>
      <c s="25" t="s">
        <v>141</v>
      </c>
      <c s="26">
        <v>19.25</v>
      </c>
      <c s="27">
        <v>0</v>
      </c>
      <c s="27">
        <f>ROUND(ROUND(H13,2)*ROUND(G13,3),2)</f>
      </c>
      <c r="O13">
        <f>(I13*21)/100</f>
      </c>
      <c t="s">
        <v>14</v>
      </c>
    </row>
    <row r="14" spans="1:5" ht="38.25">
      <c r="A14" s="28" t="s">
        <v>40</v>
      </c>
      <c r="E14" s="29" t="s">
        <v>146</v>
      </c>
    </row>
    <row r="15" spans="1:5" ht="25.5">
      <c r="A15" s="30" t="s">
        <v>41</v>
      </c>
      <c r="E15" s="37" t="s">
        <v>147</v>
      </c>
    </row>
    <row r="16" spans="1:5" ht="12.75">
      <c r="A16" t="s">
        <v>42</v>
      </c>
      <c r="E16" s="29" t="s">
        <v>37</v>
      </c>
    </row>
    <row r="17" spans="1:16" ht="12.75">
      <c r="A17" s="19" t="s">
        <v>35</v>
      </c>
      <c s="23" t="s">
        <v>12</v>
      </c>
      <c s="23" t="s">
        <v>148</v>
      </c>
      <c s="19" t="s">
        <v>37</v>
      </c>
      <c s="24" t="s">
        <v>149</v>
      </c>
      <c s="25" t="s">
        <v>141</v>
      </c>
      <c s="26">
        <v>19.25</v>
      </c>
      <c s="27">
        <v>0</v>
      </c>
      <c s="27">
        <f>ROUND(ROUND(H17,2)*ROUND(G17,3),2)</f>
      </c>
      <c r="O17">
        <f>(I17*21)/100</f>
      </c>
      <c t="s">
        <v>14</v>
      </c>
    </row>
    <row r="18" spans="1:5" ht="25.5">
      <c r="A18" s="28" t="s">
        <v>40</v>
      </c>
      <c r="E18" s="29" t="s">
        <v>150</v>
      </c>
    </row>
    <row r="19" spans="1:5" ht="12.75">
      <c r="A19" s="30" t="s">
        <v>41</v>
      </c>
      <c r="E19" s="31" t="s">
        <v>143</v>
      </c>
    </row>
    <row r="20" spans="1:5" ht="12.75">
      <c r="A20" t="s">
        <v>42</v>
      </c>
      <c r="E20" s="29" t="s">
        <v>37</v>
      </c>
    </row>
    <row r="21" spans="1:16" ht="12.75">
      <c r="A21" s="19" t="s">
        <v>35</v>
      </c>
      <c s="23" t="s">
        <v>24</v>
      </c>
      <c s="23" t="s">
        <v>151</v>
      </c>
      <c s="19" t="s">
        <v>37</v>
      </c>
      <c s="24" t="s">
        <v>152</v>
      </c>
      <c s="25" t="s">
        <v>153</v>
      </c>
      <c s="26">
        <v>70</v>
      </c>
      <c s="27">
        <v>0</v>
      </c>
      <c s="27">
        <f>ROUND(ROUND(H21,2)*ROUND(G21,3),2)</f>
      </c>
      <c r="O21">
        <f>(I21*21)/100</f>
      </c>
      <c t="s">
        <v>14</v>
      </c>
    </row>
    <row r="22" spans="1:5" ht="25.5">
      <c r="A22" s="28" t="s">
        <v>40</v>
      </c>
      <c r="E22" s="29" t="s">
        <v>154</v>
      </c>
    </row>
    <row r="23" spans="1:5" ht="25.5">
      <c r="A23" s="30" t="s">
        <v>41</v>
      </c>
      <c r="E23" s="37" t="s">
        <v>155</v>
      </c>
    </row>
    <row r="24" spans="1:5" ht="12.75">
      <c r="A24" t="s">
        <v>42</v>
      </c>
      <c r="E24" s="29" t="s">
        <v>37</v>
      </c>
    </row>
    <row r="25" spans="1:16" ht="12.75">
      <c r="A25" s="19" t="s">
        <v>35</v>
      </c>
      <c s="23" t="s">
        <v>26</v>
      </c>
      <c s="23" t="s">
        <v>156</v>
      </c>
      <c s="19" t="s">
        <v>37</v>
      </c>
      <c s="24" t="s">
        <v>157</v>
      </c>
      <c s="25" t="s">
        <v>158</v>
      </c>
      <c s="26">
        <v>14</v>
      </c>
      <c s="27">
        <v>0</v>
      </c>
      <c s="27">
        <f>ROUND(ROUND(H25,2)*ROUND(G25,3),2)</f>
      </c>
      <c r="O25">
        <f>(I25*21)/100</f>
      </c>
      <c t="s">
        <v>14</v>
      </c>
    </row>
    <row r="26" spans="1:5" ht="25.5">
      <c r="A26" s="28" t="s">
        <v>40</v>
      </c>
      <c r="E26" s="29" t="s">
        <v>159</v>
      </c>
    </row>
    <row r="27" spans="1:5" ht="12.75">
      <c r="A27" s="30" t="s">
        <v>41</v>
      </c>
      <c r="E27" s="31" t="s">
        <v>160</v>
      </c>
    </row>
    <row r="28" spans="1:5" ht="12.75">
      <c r="A28" t="s">
        <v>42</v>
      </c>
      <c r="E28" s="29" t="s">
        <v>37</v>
      </c>
    </row>
    <row r="29" spans="1:16" ht="25.5">
      <c r="A29" s="19" t="s">
        <v>35</v>
      </c>
      <c s="23" t="s">
        <v>13</v>
      </c>
      <c s="23" t="s">
        <v>161</v>
      </c>
      <c s="19" t="s">
        <v>37</v>
      </c>
      <c s="24" t="s">
        <v>162</v>
      </c>
      <c s="25" t="s">
        <v>163</v>
      </c>
      <c s="26">
        <v>15.939</v>
      </c>
      <c s="27">
        <v>0</v>
      </c>
      <c s="27">
        <f>ROUND(ROUND(H29,2)*ROUND(G29,3),2)</f>
      </c>
      <c r="O29">
        <f>(I29*21)/100</f>
      </c>
      <c t="s">
        <v>14</v>
      </c>
    </row>
    <row r="30" spans="1:5" ht="25.5">
      <c r="A30" s="28" t="s">
        <v>40</v>
      </c>
      <c r="E30" s="29" t="s">
        <v>164</v>
      </c>
    </row>
    <row r="31" spans="1:5" ht="38.25">
      <c r="A31" s="30" t="s">
        <v>41</v>
      </c>
      <c r="E31" s="31" t="s">
        <v>165</v>
      </c>
    </row>
    <row r="32" spans="1:5" ht="12.75">
      <c r="A32" t="s">
        <v>42</v>
      </c>
      <c r="E32" s="29" t="s">
        <v>37</v>
      </c>
    </row>
    <row r="33" spans="1:16" ht="25.5">
      <c r="A33" s="19" t="s">
        <v>35</v>
      </c>
      <c s="23" t="s">
        <v>57</v>
      </c>
      <c s="23" t="s">
        <v>166</v>
      </c>
      <c s="19" t="s">
        <v>37</v>
      </c>
      <c s="24" t="s">
        <v>167</v>
      </c>
      <c s="25" t="s">
        <v>163</v>
      </c>
      <c s="26">
        <v>7.97</v>
      </c>
      <c s="27">
        <v>0</v>
      </c>
      <c s="27">
        <f>ROUND(ROUND(H33,2)*ROUND(G33,3),2)</f>
      </c>
      <c r="O33">
        <f>(I33*21)/100</f>
      </c>
      <c t="s">
        <v>14</v>
      </c>
    </row>
    <row r="34" spans="1:5" ht="25.5">
      <c r="A34" s="28" t="s">
        <v>40</v>
      </c>
      <c r="E34" s="29" t="s">
        <v>168</v>
      </c>
    </row>
    <row r="35" spans="1:5" ht="12.75">
      <c r="A35" s="30" t="s">
        <v>41</v>
      </c>
      <c r="E35" s="31" t="s">
        <v>169</v>
      </c>
    </row>
    <row r="36" spans="1:5" ht="12.75">
      <c r="A36" t="s">
        <v>42</v>
      </c>
      <c r="E36" s="29" t="s">
        <v>37</v>
      </c>
    </row>
    <row r="37" spans="1:16" ht="25.5">
      <c r="A37" s="19" t="s">
        <v>35</v>
      </c>
      <c s="23" t="s">
        <v>60</v>
      </c>
      <c s="23" t="s">
        <v>170</v>
      </c>
      <c s="19" t="s">
        <v>37</v>
      </c>
      <c s="24" t="s">
        <v>171</v>
      </c>
      <c s="25" t="s">
        <v>163</v>
      </c>
      <c s="26">
        <v>2.657</v>
      </c>
      <c s="27">
        <v>0</v>
      </c>
      <c s="27">
        <f>ROUND(ROUND(H37,2)*ROUND(G37,3),2)</f>
      </c>
      <c r="O37">
        <f>(I37*21)/100</f>
      </c>
      <c t="s">
        <v>14</v>
      </c>
    </row>
    <row r="38" spans="1:5" ht="25.5">
      <c r="A38" s="28" t="s">
        <v>40</v>
      </c>
      <c r="E38" s="29" t="s">
        <v>172</v>
      </c>
    </row>
    <row r="39" spans="1:5" ht="12.75">
      <c r="A39" s="30" t="s">
        <v>41</v>
      </c>
      <c r="E39" s="31" t="s">
        <v>173</v>
      </c>
    </row>
    <row r="40" spans="1:5" ht="12.75">
      <c r="A40" t="s">
        <v>42</v>
      </c>
      <c r="E40" s="29" t="s">
        <v>37</v>
      </c>
    </row>
    <row r="41" spans="1:16" ht="25.5">
      <c r="A41" s="19" t="s">
        <v>35</v>
      </c>
      <c s="23" t="s">
        <v>30</v>
      </c>
      <c s="23" t="s">
        <v>174</v>
      </c>
      <c s="19" t="s">
        <v>37</v>
      </c>
      <c s="24" t="s">
        <v>175</v>
      </c>
      <c s="25" t="s">
        <v>163</v>
      </c>
      <c s="26">
        <v>2.657</v>
      </c>
      <c s="27">
        <v>0</v>
      </c>
      <c s="27">
        <f>ROUND(ROUND(H41,2)*ROUND(G41,3),2)</f>
      </c>
      <c r="O41">
        <f>(I41*21)/100</f>
      </c>
      <c t="s">
        <v>14</v>
      </c>
    </row>
    <row r="42" spans="1:5" ht="25.5">
      <c r="A42" s="28" t="s">
        <v>40</v>
      </c>
      <c r="E42" s="29" t="s">
        <v>176</v>
      </c>
    </row>
    <row r="43" spans="1:5" ht="12.75">
      <c r="A43" s="30" t="s">
        <v>41</v>
      </c>
      <c r="E43" s="31" t="s">
        <v>173</v>
      </c>
    </row>
    <row r="44" spans="1:5" ht="12.75">
      <c r="A44" t="s">
        <v>42</v>
      </c>
      <c r="E44" s="29" t="s">
        <v>37</v>
      </c>
    </row>
    <row r="45" spans="1:16" ht="12.75">
      <c r="A45" s="19" t="s">
        <v>35</v>
      </c>
      <c s="23" t="s">
        <v>32</v>
      </c>
      <c s="23" t="s">
        <v>177</v>
      </c>
      <c s="19" t="s">
        <v>37</v>
      </c>
      <c s="24" t="s">
        <v>178</v>
      </c>
      <c s="25" t="s">
        <v>141</v>
      </c>
      <c s="26">
        <v>34.258</v>
      </c>
      <c s="27">
        <v>0</v>
      </c>
      <c s="27">
        <f>ROUND(ROUND(H45,2)*ROUND(G45,3),2)</f>
      </c>
      <c r="O45">
        <f>(I45*21)/100</f>
      </c>
      <c t="s">
        <v>14</v>
      </c>
    </row>
    <row r="46" spans="1:5" ht="25.5">
      <c r="A46" s="28" t="s">
        <v>40</v>
      </c>
      <c r="E46" s="29" t="s">
        <v>179</v>
      </c>
    </row>
    <row r="47" spans="1:5" ht="38.25">
      <c r="A47" s="30" t="s">
        <v>41</v>
      </c>
      <c r="E47" s="37" t="s">
        <v>180</v>
      </c>
    </row>
    <row r="48" spans="1:5" ht="12.75">
      <c r="A48" t="s">
        <v>42</v>
      </c>
      <c r="E48" s="29" t="s">
        <v>37</v>
      </c>
    </row>
    <row r="49" spans="1:16" ht="12.75">
      <c r="A49" s="19" t="s">
        <v>35</v>
      </c>
      <c s="23" t="s">
        <v>67</v>
      </c>
      <c s="23" t="s">
        <v>181</v>
      </c>
      <c s="19" t="s">
        <v>37</v>
      </c>
      <c s="24" t="s">
        <v>182</v>
      </c>
      <c s="25" t="s">
        <v>141</v>
      </c>
      <c s="26">
        <v>34.258</v>
      </c>
      <c s="27">
        <v>0</v>
      </c>
      <c s="27">
        <f>ROUND(ROUND(H49,2)*ROUND(G49,3),2)</f>
      </c>
      <c r="O49">
        <f>(I49*21)/100</f>
      </c>
      <c t="s">
        <v>14</v>
      </c>
    </row>
    <row r="50" spans="1:5" ht="25.5">
      <c r="A50" s="28" t="s">
        <v>40</v>
      </c>
      <c r="E50" s="29" t="s">
        <v>183</v>
      </c>
    </row>
    <row r="51" spans="1:5" ht="12.75">
      <c r="A51" s="30" t="s">
        <v>41</v>
      </c>
      <c r="E51" s="31" t="s">
        <v>37</v>
      </c>
    </row>
    <row r="52" spans="1:5" ht="12.75">
      <c r="A52" t="s">
        <v>42</v>
      </c>
      <c r="E52" s="29" t="s">
        <v>37</v>
      </c>
    </row>
    <row r="53" spans="1:16" ht="12.75">
      <c r="A53" s="19" t="s">
        <v>35</v>
      </c>
      <c s="23" t="s">
        <v>71</v>
      </c>
      <c s="23" t="s">
        <v>184</v>
      </c>
      <c s="19" t="s">
        <v>37</v>
      </c>
      <c s="24" t="s">
        <v>185</v>
      </c>
      <c s="25" t="s">
        <v>163</v>
      </c>
      <c s="26">
        <v>15.939</v>
      </c>
      <c s="27">
        <v>0</v>
      </c>
      <c s="27">
        <f>ROUND(ROUND(H53,2)*ROUND(G53,3),2)</f>
      </c>
      <c r="O53">
        <f>(I53*21)/100</f>
      </c>
      <c t="s">
        <v>14</v>
      </c>
    </row>
    <row r="54" spans="1:5" ht="51">
      <c r="A54" s="28" t="s">
        <v>40</v>
      </c>
      <c r="E54" s="29" t="s">
        <v>186</v>
      </c>
    </row>
    <row r="55" spans="1:5" ht="12.75">
      <c r="A55" s="30" t="s">
        <v>41</v>
      </c>
      <c r="E55" s="31" t="s">
        <v>187</v>
      </c>
    </row>
    <row r="56" spans="1:5" ht="12.75">
      <c r="A56" t="s">
        <v>42</v>
      </c>
      <c r="E56" s="29" t="s">
        <v>37</v>
      </c>
    </row>
    <row r="57" spans="1:16" ht="12.75">
      <c r="A57" s="19" t="s">
        <v>35</v>
      </c>
      <c s="23" t="s">
        <v>74</v>
      </c>
      <c s="23" t="s">
        <v>188</v>
      </c>
      <c s="19" t="s">
        <v>37</v>
      </c>
      <c s="24" t="s">
        <v>189</v>
      </c>
      <c s="25" t="s">
        <v>163</v>
      </c>
      <c s="26">
        <v>10.626</v>
      </c>
      <c s="27">
        <v>0</v>
      </c>
      <c s="27">
        <f>ROUND(ROUND(H57,2)*ROUND(G57,3),2)</f>
      </c>
      <c r="O57">
        <f>(I57*21)/100</f>
      </c>
      <c t="s">
        <v>14</v>
      </c>
    </row>
    <row r="58" spans="1:5" ht="51">
      <c r="A58" s="28" t="s">
        <v>40</v>
      </c>
      <c r="E58" s="29" t="s">
        <v>190</v>
      </c>
    </row>
    <row r="59" spans="1:5" ht="12.75">
      <c r="A59" s="30" t="s">
        <v>41</v>
      </c>
      <c r="E59" s="31" t="s">
        <v>191</v>
      </c>
    </row>
    <row r="60" spans="1:5" ht="12.75">
      <c r="A60" t="s">
        <v>42</v>
      </c>
      <c r="E60" s="29" t="s">
        <v>37</v>
      </c>
    </row>
    <row r="61" spans="1:16" ht="12.75">
      <c r="A61" s="19" t="s">
        <v>35</v>
      </c>
      <c s="23" t="s">
        <v>77</v>
      </c>
      <c s="23" t="s">
        <v>192</v>
      </c>
      <c s="19" t="s">
        <v>37</v>
      </c>
      <c s="24" t="s">
        <v>193</v>
      </c>
      <c s="25" t="s">
        <v>163</v>
      </c>
      <c s="26">
        <v>26.566</v>
      </c>
      <c s="27">
        <v>0</v>
      </c>
      <c s="27">
        <f>ROUND(ROUND(H61,2)*ROUND(G61,3),2)</f>
      </c>
      <c r="O61">
        <f>(I61*21)/100</f>
      </c>
      <c t="s">
        <v>14</v>
      </c>
    </row>
    <row r="62" spans="1:5" ht="25.5">
      <c r="A62" s="28" t="s">
        <v>40</v>
      </c>
      <c r="E62" s="29" t="s">
        <v>194</v>
      </c>
    </row>
    <row r="63" spans="1:5" ht="89.25">
      <c r="A63" s="30" t="s">
        <v>41</v>
      </c>
      <c r="E63" s="37" t="s">
        <v>195</v>
      </c>
    </row>
    <row r="64" spans="1:5" ht="12.75">
      <c r="A64" t="s">
        <v>42</v>
      </c>
      <c r="E64" s="29" t="s">
        <v>37</v>
      </c>
    </row>
    <row r="65" spans="1:16" ht="12.75">
      <c r="A65" s="19" t="s">
        <v>35</v>
      </c>
      <c s="23" t="s">
        <v>80</v>
      </c>
      <c s="23" t="s">
        <v>196</v>
      </c>
      <c s="19" t="s">
        <v>37</v>
      </c>
      <c s="24" t="s">
        <v>197</v>
      </c>
      <c s="25" t="s">
        <v>198</v>
      </c>
      <c s="26">
        <v>4.428</v>
      </c>
      <c s="27">
        <v>0</v>
      </c>
      <c s="27">
        <f>ROUND(ROUND(H65,2)*ROUND(G65,3),2)</f>
      </c>
      <c r="O65">
        <f>(I65*21)/100</f>
      </c>
      <c t="s">
        <v>14</v>
      </c>
    </row>
    <row r="66" spans="1:5" ht="12.75">
      <c r="A66" s="28" t="s">
        <v>40</v>
      </c>
      <c r="E66" s="29" t="s">
        <v>37</v>
      </c>
    </row>
    <row r="67" spans="1:5" ht="12.75">
      <c r="A67" s="30" t="s">
        <v>41</v>
      </c>
      <c r="E67" s="31" t="s">
        <v>199</v>
      </c>
    </row>
    <row r="68" spans="1:5" ht="12.75">
      <c r="A68" t="s">
        <v>42</v>
      </c>
      <c r="E68" s="29" t="s">
        <v>37</v>
      </c>
    </row>
    <row r="69" spans="1:16" ht="12.75">
      <c r="A69" s="19" t="s">
        <v>35</v>
      </c>
      <c s="23" t="s">
        <v>83</v>
      </c>
      <c s="23" t="s">
        <v>200</v>
      </c>
      <c s="19" t="s">
        <v>37</v>
      </c>
      <c s="24" t="s">
        <v>201</v>
      </c>
      <c s="25" t="s">
        <v>163</v>
      </c>
      <c s="26">
        <v>23.393</v>
      </c>
      <c s="27">
        <v>0</v>
      </c>
      <c s="27">
        <f>ROUND(ROUND(H69,2)*ROUND(G69,3),2)</f>
      </c>
      <c r="O69">
        <f>(I69*21)/100</f>
      </c>
      <c t="s">
        <v>14</v>
      </c>
    </row>
    <row r="70" spans="1:5" ht="25.5">
      <c r="A70" s="28" t="s">
        <v>40</v>
      </c>
      <c r="E70" s="29" t="s">
        <v>202</v>
      </c>
    </row>
    <row r="71" spans="1:5" ht="51">
      <c r="A71" s="30" t="s">
        <v>41</v>
      </c>
      <c r="E71" s="31" t="s">
        <v>203</v>
      </c>
    </row>
    <row r="72" spans="1:5" ht="12.75">
      <c r="A72" t="s">
        <v>42</v>
      </c>
      <c r="E72" s="29" t="s">
        <v>37</v>
      </c>
    </row>
    <row r="73" spans="1:16" ht="25.5">
      <c r="A73" s="19" t="s">
        <v>35</v>
      </c>
      <c s="23" t="s">
        <v>89</v>
      </c>
      <c s="23" t="s">
        <v>204</v>
      </c>
      <c s="19" t="s">
        <v>37</v>
      </c>
      <c s="24" t="s">
        <v>205</v>
      </c>
      <c s="25" t="s">
        <v>163</v>
      </c>
      <c s="26">
        <v>7.893</v>
      </c>
      <c s="27">
        <v>0</v>
      </c>
      <c s="27">
        <f>ROUND(ROUND(H73,2)*ROUND(G73,3),2)</f>
      </c>
      <c r="O73">
        <f>(I73*21)/100</f>
      </c>
      <c t="s">
        <v>14</v>
      </c>
    </row>
    <row r="74" spans="1:5" ht="25.5">
      <c r="A74" s="28" t="s">
        <v>40</v>
      </c>
      <c r="E74" s="29" t="s">
        <v>205</v>
      </c>
    </row>
    <row r="75" spans="1:5" ht="25.5">
      <c r="A75" s="30" t="s">
        <v>41</v>
      </c>
      <c r="E75" s="31" t="s">
        <v>206</v>
      </c>
    </row>
    <row r="76" spans="1:5" ht="12.75">
      <c r="A76" t="s">
        <v>42</v>
      </c>
      <c r="E76" s="29" t="s">
        <v>37</v>
      </c>
    </row>
    <row r="77" spans="1:16" ht="12.75">
      <c r="A77" s="19" t="s">
        <v>35</v>
      </c>
      <c s="23" t="s">
        <v>93</v>
      </c>
      <c s="23" t="s">
        <v>207</v>
      </c>
      <c s="19" t="s">
        <v>37</v>
      </c>
      <c s="24" t="s">
        <v>208</v>
      </c>
      <c s="25" t="s">
        <v>198</v>
      </c>
      <c s="26">
        <v>15.786</v>
      </c>
      <c s="27">
        <v>0</v>
      </c>
      <c s="27">
        <f>ROUND(ROUND(H77,2)*ROUND(G77,3),2)</f>
      </c>
      <c r="O77">
        <f>(I77*21)/100</f>
      </c>
      <c t="s">
        <v>14</v>
      </c>
    </row>
    <row r="78" spans="1:5" ht="12.75">
      <c r="A78" s="28" t="s">
        <v>40</v>
      </c>
      <c r="E78" s="29" t="s">
        <v>208</v>
      </c>
    </row>
    <row r="79" spans="1:5" ht="12.75">
      <c r="A79" s="30" t="s">
        <v>41</v>
      </c>
      <c r="E79" s="31" t="s">
        <v>209</v>
      </c>
    </row>
    <row r="80" spans="1:5" ht="12.75">
      <c r="A80" t="s">
        <v>42</v>
      </c>
      <c r="E80" s="29" t="s">
        <v>37</v>
      </c>
    </row>
    <row r="81" spans="1:16" ht="12.75">
      <c r="A81" s="19" t="s">
        <v>35</v>
      </c>
      <c s="23" t="s">
        <v>86</v>
      </c>
      <c s="23" t="s">
        <v>210</v>
      </c>
      <c s="19" t="s">
        <v>37</v>
      </c>
      <c s="24" t="s">
        <v>211</v>
      </c>
      <c s="25" t="s">
        <v>198</v>
      </c>
      <c s="26">
        <v>43.277</v>
      </c>
      <c s="27">
        <v>0</v>
      </c>
      <c s="27">
        <f>ROUND(ROUND(H81,2)*ROUND(G81,3),2)</f>
      </c>
      <c r="O81">
        <f>(I81*21)/100</f>
      </c>
      <c t="s">
        <v>14</v>
      </c>
    </row>
    <row r="82" spans="1:5" ht="12.75">
      <c r="A82" s="28" t="s">
        <v>40</v>
      </c>
      <c r="E82" s="29" t="s">
        <v>211</v>
      </c>
    </row>
    <row r="83" spans="1:5" ht="12.75">
      <c r="A83" s="30" t="s">
        <v>41</v>
      </c>
      <c r="E83" s="31" t="s">
        <v>212</v>
      </c>
    </row>
    <row r="84" spans="1:5" ht="12.75">
      <c r="A84" t="s">
        <v>42</v>
      </c>
      <c r="E84" s="29" t="s">
        <v>37</v>
      </c>
    </row>
    <row r="85" spans="1:18" ht="12.75" customHeight="1">
      <c r="A85" s="5" t="s">
        <v>33</v>
      </c>
      <c s="5"/>
      <c s="34" t="s">
        <v>14</v>
      </c>
      <c s="5"/>
      <c s="21" t="s">
        <v>213</v>
      </c>
      <c s="5"/>
      <c s="5"/>
      <c s="5"/>
      <c s="35">
        <f>0+Q85</f>
      </c>
      <c r="O85">
        <f>0+R85</f>
      </c>
      <c r="Q85">
        <f>0+I86+I90+I94</f>
      </c>
      <c>
        <f>0+O86+O90+O94</f>
      </c>
    </row>
    <row r="86" spans="1:16" ht="25.5">
      <c r="A86" s="19" t="s">
        <v>35</v>
      </c>
      <c s="23" t="s">
        <v>105</v>
      </c>
      <c s="23" t="s">
        <v>214</v>
      </c>
      <c s="19" t="s">
        <v>37</v>
      </c>
      <c s="24" t="s">
        <v>215</v>
      </c>
      <c s="25" t="s">
        <v>216</v>
      </c>
      <c s="26">
        <v>7.088</v>
      </c>
      <c s="27">
        <v>0</v>
      </c>
      <c s="27">
        <f>ROUND(ROUND(H86,2)*ROUND(G86,3),2)</f>
      </c>
      <c r="O86">
        <f>(I86*21)/100</f>
      </c>
      <c t="s">
        <v>14</v>
      </c>
    </row>
    <row r="87" spans="1:5" ht="38.25">
      <c r="A87" s="28" t="s">
        <v>40</v>
      </c>
      <c r="E87" s="29" t="s">
        <v>217</v>
      </c>
    </row>
    <row r="88" spans="1:5" ht="51">
      <c r="A88" s="30" t="s">
        <v>41</v>
      </c>
      <c r="E88" s="37" t="s">
        <v>218</v>
      </c>
    </row>
    <row r="89" spans="1:5" ht="12.75">
      <c r="A89" t="s">
        <v>42</v>
      </c>
      <c r="E89" s="29" t="s">
        <v>37</v>
      </c>
    </row>
    <row r="90" spans="1:16" ht="12.75">
      <c r="A90" s="19" t="s">
        <v>35</v>
      </c>
      <c s="23" t="s">
        <v>108</v>
      </c>
      <c s="23" t="s">
        <v>219</v>
      </c>
      <c s="19" t="s">
        <v>37</v>
      </c>
      <c s="24" t="s">
        <v>220</v>
      </c>
      <c s="25" t="s">
        <v>141</v>
      </c>
      <c s="26">
        <v>7.797</v>
      </c>
      <c s="27">
        <v>0</v>
      </c>
      <c s="27">
        <f>ROUND(ROUND(H90,2)*ROUND(G90,3),2)</f>
      </c>
      <c r="O90">
        <f>(I90*21)/100</f>
      </c>
      <c t="s">
        <v>14</v>
      </c>
    </row>
    <row r="91" spans="1:5" ht="25.5">
      <c r="A91" s="28" t="s">
        <v>40</v>
      </c>
      <c r="E91" s="29" t="s">
        <v>221</v>
      </c>
    </row>
    <row r="92" spans="1:5" ht="12.75">
      <c r="A92" s="30" t="s">
        <v>41</v>
      </c>
      <c r="E92" s="31" t="s">
        <v>222</v>
      </c>
    </row>
    <row r="93" spans="1:5" ht="12.75">
      <c r="A93" t="s">
        <v>42</v>
      </c>
      <c r="E93" s="29" t="s">
        <v>37</v>
      </c>
    </row>
    <row r="94" spans="1:16" ht="12.75">
      <c r="A94" s="19" t="s">
        <v>35</v>
      </c>
      <c s="23" t="s">
        <v>111</v>
      </c>
      <c s="23" t="s">
        <v>223</v>
      </c>
      <c s="19" t="s">
        <v>37</v>
      </c>
      <c s="24" t="s">
        <v>224</v>
      </c>
      <c s="25" t="s">
        <v>141</v>
      </c>
      <c s="26">
        <v>9.236</v>
      </c>
      <c s="27">
        <v>0</v>
      </c>
      <c s="27">
        <f>ROUND(ROUND(H94,2)*ROUND(G94,3),2)</f>
      </c>
      <c r="O94">
        <f>(I94*21)/100</f>
      </c>
      <c t="s">
        <v>14</v>
      </c>
    </row>
    <row r="95" spans="1:5" ht="12.75">
      <c r="A95" s="28" t="s">
        <v>40</v>
      </c>
      <c r="E95" s="29" t="s">
        <v>224</v>
      </c>
    </row>
    <row r="96" spans="1:5" ht="12.75">
      <c r="A96" s="30" t="s">
        <v>41</v>
      </c>
      <c r="E96" s="31" t="s">
        <v>37</v>
      </c>
    </row>
    <row r="97" spans="1:5" ht="12.75">
      <c r="A97" t="s">
        <v>42</v>
      </c>
      <c r="E97" s="29" t="s">
        <v>37</v>
      </c>
    </row>
    <row r="98" spans="1:18" ht="12.75" customHeight="1">
      <c r="A98" s="5" t="s">
        <v>33</v>
      </c>
      <c s="5"/>
      <c s="34" t="s">
        <v>24</v>
      </c>
      <c s="5"/>
      <c s="21" t="s">
        <v>225</v>
      </c>
      <c s="5"/>
      <c s="5"/>
      <c s="5"/>
      <c s="35">
        <f>0+Q98</f>
      </c>
      <c r="O98">
        <f>0+R98</f>
      </c>
      <c r="Q98">
        <f>0+I99+I103+I107</f>
      </c>
      <c>
        <f>0+O99+O103+O107</f>
      </c>
    </row>
    <row r="99" spans="1:16" ht="12.75">
      <c r="A99" s="19" t="s">
        <v>35</v>
      </c>
      <c s="23" t="s">
        <v>122</v>
      </c>
      <c s="23" t="s">
        <v>226</v>
      </c>
      <c s="19" t="s">
        <v>37</v>
      </c>
      <c s="24" t="s">
        <v>227</v>
      </c>
      <c s="25" t="s">
        <v>216</v>
      </c>
      <c s="26">
        <v>27.5</v>
      </c>
      <c s="27">
        <v>0</v>
      </c>
      <c s="27">
        <f>ROUND(ROUND(H99,2)*ROUND(G99,3),2)</f>
      </c>
      <c r="O99">
        <f>(I99*21)/100</f>
      </c>
      <c t="s">
        <v>14</v>
      </c>
    </row>
    <row r="100" spans="1:5" ht="12.75">
      <c r="A100" s="28" t="s">
        <v>40</v>
      </c>
      <c r="E100" s="29" t="s">
        <v>227</v>
      </c>
    </row>
    <row r="101" spans="1:5" ht="12.75">
      <c r="A101" s="30" t="s">
        <v>41</v>
      </c>
      <c r="E101" s="31" t="s">
        <v>37</v>
      </c>
    </row>
    <row r="102" spans="1:5" ht="12.75">
      <c r="A102" t="s">
        <v>42</v>
      </c>
      <c r="E102" s="29" t="s">
        <v>37</v>
      </c>
    </row>
    <row r="103" spans="1:16" ht="12.75">
      <c r="A103" s="19" t="s">
        <v>35</v>
      </c>
      <c s="23" t="s">
        <v>114</v>
      </c>
      <c s="23" t="s">
        <v>228</v>
      </c>
      <c s="19" t="s">
        <v>37</v>
      </c>
      <c s="24" t="s">
        <v>229</v>
      </c>
      <c s="25" t="s">
        <v>163</v>
      </c>
      <c s="26">
        <v>2.888</v>
      </c>
      <c s="27">
        <v>0</v>
      </c>
      <c s="27">
        <f>ROUND(ROUND(H103,2)*ROUND(G103,3),2)</f>
      </c>
      <c r="O103">
        <f>(I103*21)/100</f>
      </c>
      <c t="s">
        <v>14</v>
      </c>
    </row>
    <row r="104" spans="1:5" ht="25.5">
      <c r="A104" s="28" t="s">
        <v>40</v>
      </c>
      <c r="E104" s="29" t="s">
        <v>230</v>
      </c>
    </row>
    <row r="105" spans="1:5" ht="25.5">
      <c r="A105" s="30" t="s">
        <v>41</v>
      </c>
      <c r="E105" s="31" t="s">
        <v>231</v>
      </c>
    </row>
    <row r="106" spans="1:5" ht="12.75">
      <c r="A106" t="s">
        <v>42</v>
      </c>
      <c r="E106" s="29" t="s">
        <v>37</v>
      </c>
    </row>
    <row r="107" spans="1:16" ht="12.75">
      <c r="A107" s="19" t="s">
        <v>35</v>
      </c>
      <c s="23" t="s">
        <v>119</v>
      </c>
      <c s="23" t="s">
        <v>232</v>
      </c>
      <c s="19" t="s">
        <v>37</v>
      </c>
      <c s="24" t="s">
        <v>233</v>
      </c>
      <c s="25" t="s">
        <v>216</v>
      </c>
      <c s="26">
        <v>27.5</v>
      </c>
      <c s="27">
        <v>0</v>
      </c>
      <c s="27">
        <f>ROUND(ROUND(H107,2)*ROUND(G107,3),2)</f>
      </c>
      <c r="O107">
        <f>(I107*21)/100</f>
      </c>
      <c t="s">
        <v>14</v>
      </c>
    </row>
    <row r="108" spans="1:5" ht="12.75">
      <c r="A108" s="28" t="s">
        <v>40</v>
      </c>
      <c r="E108" s="29" t="s">
        <v>233</v>
      </c>
    </row>
    <row r="109" spans="1:5" ht="12.75">
      <c r="A109" s="30" t="s">
        <v>41</v>
      </c>
      <c r="E109" s="31" t="s">
        <v>234</v>
      </c>
    </row>
    <row r="110" spans="1:5" ht="12.75">
      <c r="A110" t="s">
        <v>42</v>
      </c>
      <c r="E110" s="29" t="s">
        <v>37</v>
      </c>
    </row>
    <row r="111" spans="1:18" ht="12.75" customHeight="1">
      <c r="A111" s="5" t="s">
        <v>33</v>
      </c>
      <c s="5"/>
      <c s="34" t="s">
        <v>26</v>
      </c>
      <c s="5"/>
      <c s="21" t="s">
        <v>235</v>
      </c>
      <c s="5"/>
      <c s="5"/>
      <c s="5"/>
      <c s="35">
        <f>0+Q111</f>
      </c>
      <c r="O111">
        <f>0+R111</f>
      </c>
      <c r="Q111">
        <f>0+I112+I116+I120</f>
      </c>
      <c>
        <f>0+O112+O116+O120</f>
      </c>
    </row>
    <row r="112" spans="1:16" ht="25.5">
      <c r="A112" s="19" t="s">
        <v>35</v>
      </c>
      <c s="23" t="s">
        <v>96</v>
      </c>
      <c s="23" t="s">
        <v>236</v>
      </c>
      <c s="19" t="s">
        <v>37</v>
      </c>
      <c s="24" t="s">
        <v>237</v>
      </c>
      <c s="25" t="s">
        <v>141</v>
      </c>
      <c s="26">
        <v>19.25</v>
      </c>
      <c s="27">
        <v>0</v>
      </c>
      <c s="27">
        <f>ROUND(ROUND(H112,2)*ROUND(G112,3),2)</f>
      </c>
      <c r="O112">
        <f>(I112*21)/100</f>
      </c>
      <c t="s">
        <v>14</v>
      </c>
    </row>
    <row r="113" spans="1:5" ht="25.5">
      <c r="A113" s="28" t="s">
        <v>40</v>
      </c>
      <c r="E113" s="29" t="s">
        <v>238</v>
      </c>
    </row>
    <row r="114" spans="1:5" ht="12.75">
      <c r="A114" s="30" t="s">
        <v>41</v>
      </c>
      <c r="E114" s="31" t="s">
        <v>37</v>
      </c>
    </row>
    <row r="115" spans="1:5" ht="12.75">
      <c r="A115" t="s">
        <v>42</v>
      </c>
      <c r="E115" s="29" t="s">
        <v>37</v>
      </c>
    </row>
    <row r="116" spans="1:16" ht="12.75">
      <c r="A116" s="19" t="s">
        <v>35</v>
      </c>
      <c s="23" t="s">
        <v>99</v>
      </c>
      <c s="23" t="s">
        <v>239</v>
      </c>
      <c s="19" t="s">
        <v>37</v>
      </c>
      <c s="24" t="s">
        <v>240</v>
      </c>
      <c s="25" t="s">
        <v>141</v>
      </c>
      <c s="26">
        <v>19.25</v>
      </c>
      <c s="27">
        <v>0</v>
      </c>
      <c s="27">
        <f>ROUND(ROUND(H116,2)*ROUND(G116,3),2)</f>
      </c>
      <c r="O116">
        <f>(I116*21)/100</f>
      </c>
      <c t="s">
        <v>14</v>
      </c>
    </row>
    <row r="117" spans="1:5" ht="25.5">
      <c r="A117" s="28" t="s">
        <v>40</v>
      </c>
      <c r="E117" s="29" t="s">
        <v>241</v>
      </c>
    </row>
    <row r="118" spans="1:5" ht="12.75">
      <c r="A118" s="30" t="s">
        <v>41</v>
      </c>
      <c r="E118" s="31" t="s">
        <v>37</v>
      </c>
    </row>
    <row r="119" spans="1:5" ht="12.75">
      <c r="A119" t="s">
        <v>42</v>
      </c>
      <c r="E119" s="29" t="s">
        <v>37</v>
      </c>
    </row>
    <row r="120" spans="1:16" ht="12.75">
      <c r="A120" s="19" t="s">
        <v>35</v>
      </c>
      <c s="23" t="s">
        <v>102</v>
      </c>
      <c s="23" t="s">
        <v>242</v>
      </c>
      <c s="19" t="s">
        <v>37</v>
      </c>
      <c s="24" t="s">
        <v>243</v>
      </c>
      <c s="25" t="s">
        <v>141</v>
      </c>
      <c s="26">
        <v>19.25</v>
      </c>
      <c s="27">
        <v>0</v>
      </c>
      <c s="27">
        <f>ROUND(ROUND(H120,2)*ROUND(G120,3),2)</f>
      </c>
      <c r="O120">
        <f>(I120*21)/100</f>
      </c>
      <c t="s">
        <v>14</v>
      </c>
    </row>
    <row r="121" spans="1:5" ht="25.5">
      <c r="A121" s="28" t="s">
        <v>40</v>
      </c>
      <c r="E121" s="29" t="s">
        <v>244</v>
      </c>
    </row>
    <row r="122" spans="1:5" ht="12.75">
      <c r="A122" s="30" t="s">
        <v>41</v>
      </c>
      <c r="E122" s="31" t="s">
        <v>143</v>
      </c>
    </row>
    <row r="123" spans="1:5" ht="12.75">
      <c r="A123" t="s">
        <v>42</v>
      </c>
      <c r="E123" s="29" t="s">
        <v>37</v>
      </c>
    </row>
    <row r="124" spans="1:18" ht="12.75" customHeight="1">
      <c r="A124" s="5" t="s">
        <v>33</v>
      </c>
      <c s="5"/>
      <c s="34" t="s">
        <v>245</v>
      </c>
      <c s="5"/>
      <c s="21" t="s">
        <v>246</v>
      </c>
      <c s="5"/>
      <c s="5"/>
      <c s="5"/>
      <c s="35">
        <f>0+Q124</f>
      </c>
      <c r="O124">
        <f>0+R124</f>
      </c>
      <c r="Q124">
        <f>0+I125+I129</f>
      </c>
      <c>
        <f>0+O125+O129</f>
      </c>
    </row>
    <row r="125" spans="1:16" ht="12.75">
      <c r="A125" s="19" t="s">
        <v>35</v>
      </c>
      <c s="23" t="s">
        <v>247</v>
      </c>
      <c s="23" t="s">
        <v>248</v>
      </c>
      <c s="19" t="s">
        <v>37</v>
      </c>
      <c s="24" t="s">
        <v>249</v>
      </c>
      <c s="25" t="s">
        <v>216</v>
      </c>
      <c s="26">
        <v>27.5</v>
      </c>
      <c s="27">
        <v>0</v>
      </c>
      <c s="27">
        <f>ROUND(ROUND(H125,2)*ROUND(G125,3),2)</f>
      </c>
      <c r="O125">
        <f>(I125*21)/100</f>
      </c>
      <c t="s">
        <v>14</v>
      </c>
    </row>
    <row r="126" spans="1:5" ht="12.75">
      <c r="A126" s="28" t="s">
        <v>40</v>
      </c>
      <c r="E126" s="29" t="s">
        <v>249</v>
      </c>
    </row>
    <row r="127" spans="1:5" ht="12.75">
      <c r="A127" s="30" t="s">
        <v>41</v>
      </c>
      <c r="E127" s="31" t="s">
        <v>37</v>
      </c>
    </row>
    <row r="128" spans="1:5" ht="12.75">
      <c r="A128" t="s">
        <v>42</v>
      </c>
      <c r="E128" s="29" t="s">
        <v>37</v>
      </c>
    </row>
    <row r="129" spans="1:16" ht="12.75">
      <c r="A129" s="19" t="s">
        <v>35</v>
      </c>
      <c s="23" t="s">
        <v>250</v>
      </c>
      <c s="23" t="s">
        <v>251</v>
      </c>
      <c s="19" t="s">
        <v>37</v>
      </c>
      <c s="24" t="s">
        <v>252</v>
      </c>
      <c s="25" t="s">
        <v>216</v>
      </c>
      <c s="26">
        <v>27.5</v>
      </c>
      <c s="27">
        <v>0</v>
      </c>
      <c s="27">
        <f>ROUND(ROUND(H129,2)*ROUND(G129,3),2)</f>
      </c>
      <c r="O129">
        <f>(I129*21)/100</f>
      </c>
      <c t="s">
        <v>14</v>
      </c>
    </row>
    <row r="130" spans="1:5" ht="12.75">
      <c r="A130" s="28" t="s">
        <v>40</v>
      </c>
      <c r="E130" s="29" t="s">
        <v>253</v>
      </c>
    </row>
    <row r="131" spans="1:5" ht="12.75">
      <c r="A131" s="30" t="s">
        <v>41</v>
      </c>
      <c r="E131" s="31" t="s">
        <v>37</v>
      </c>
    </row>
    <row r="132" spans="1:5" ht="12.75">
      <c r="A132" t="s">
        <v>42</v>
      </c>
      <c r="E132" s="29" t="s">
        <v>37</v>
      </c>
    </row>
    <row r="133" spans="1:18" ht="12.75" customHeight="1">
      <c r="A133" s="5" t="s">
        <v>33</v>
      </c>
      <c s="5"/>
      <c s="34" t="s">
        <v>60</v>
      </c>
      <c s="5"/>
      <c s="21" t="s">
        <v>254</v>
      </c>
      <c s="5"/>
      <c s="5"/>
      <c s="5"/>
      <c s="35">
        <f>0+Q133</f>
      </c>
      <c r="O133">
        <f>0+R133</f>
      </c>
      <c r="Q133">
        <f>0+I134+I138+I142+I146+I150+I154+I158+I162+I166</f>
      </c>
      <c>
        <f>0+O134+O138+O142+O146+O150+O154+O158+O162+O166</f>
      </c>
    </row>
    <row r="134" spans="1:16" ht="12.75">
      <c r="A134" s="19" t="s">
        <v>35</v>
      </c>
      <c s="23" t="s">
        <v>255</v>
      </c>
      <c s="23" t="s">
        <v>256</v>
      </c>
      <c s="19" t="s">
        <v>37</v>
      </c>
      <c s="24" t="s">
        <v>257</v>
      </c>
      <c s="25" t="s">
        <v>216</v>
      </c>
      <c s="26">
        <v>27.913</v>
      </c>
      <c s="27">
        <v>0</v>
      </c>
      <c s="27">
        <f>ROUND(ROUND(H134,2)*ROUND(G134,3),2)</f>
      </c>
      <c r="O134">
        <f>(I134*21)/100</f>
      </c>
      <c t="s">
        <v>14</v>
      </c>
    </row>
    <row r="135" spans="1:5" ht="12.75">
      <c r="A135" s="28" t="s">
        <v>40</v>
      </c>
      <c r="E135" s="29" t="s">
        <v>257</v>
      </c>
    </row>
    <row r="136" spans="1:5" ht="25.5">
      <c r="A136" s="30" t="s">
        <v>41</v>
      </c>
      <c r="E136" s="31" t="s">
        <v>258</v>
      </c>
    </row>
    <row r="137" spans="1:5" ht="12.75">
      <c r="A137" t="s">
        <v>42</v>
      </c>
      <c r="E137" s="29" t="s">
        <v>37</v>
      </c>
    </row>
    <row r="138" spans="1:16" ht="12.75">
      <c r="A138" s="19" t="s">
        <v>35</v>
      </c>
      <c s="23" t="s">
        <v>259</v>
      </c>
      <c s="23" t="s">
        <v>260</v>
      </c>
      <c s="19" t="s">
        <v>37</v>
      </c>
      <c s="24" t="s">
        <v>261</v>
      </c>
      <c s="25" t="s">
        <v>47</v>
      </c>
      <c s="26">
        <v>1</v>
      </c>
      <c s="27">
        <v>0</v>
      </c>
      <c s="27">
        <f>ROUND(ROUND(H138,2)*ROUND(G138,3),2)</f>
      </c>
      <c r="O138">
        <f>(I138*21)/100</f>
      </c>
      <c t="s">
        <v>14</v>
      </c>
    </row>
    <row r="139" spans="1:5" ht="12.75">
      <c r="A139" s="28" t="s">
        <v>40</v>
      </c>
      <c r="E139" s="29" t="s">
        <v>261</v>
      </c>
    </row>
    <row r="140" spans="1:5" ht="12.75">
      <c r="A140" s="30" t="s">
        <v>41</v>
      </c>
      <c r="E140" s="31" t="s">
        <v>37</v>
      </c>
    </row>
    <row r="141" spans="1:5" ht="12.75">
      <c r="A141" t="s">
        <v>42</v>
      </c>
      <c r="E141" s="29" t="s">
        <v>37</v>
      </c>
    </row>
    <row r="142" spans="1:16" ht="12.75">
      <c r="A142" s="19" t="s">
        <v>35</v>
      </c>
      <c s="23" t="s">
        <v>262</v>
      </c>
      <c s="23" t="s">
        <v>263</v>
      </c>
      <c s="19" t="s">
        <v>37</v>
      </c>
      <c s="24" t="s">
        <v>264</v>
      </c>
      <c s="25" t="s">
        <v>47</v>
      </c>
      <c s="26">
        <v>4</v>
      </c>
      <c s="27">
        <v>0</v>
      </c>
      <c s="27">
        <f>ROUND(ROUND(H142,2)*ROUND(G142,3),2)</f>
      </c>
      <c r="O142">
        <f>(I142*21)/100</f>
      </c>
      <c t="s">
        <v>14</v>
      </c>
    </row>
    <row r="143" spans="1:5" ht="12.75">
      <c r="A143" s="28" t="s">
        <v>40</v>
      </c>
      <c r="E143" s="29" t="s">
        <v>264</v>
      </c>
    </row>
    <row r="144" spans="1:5" ht="38.25">
      <c r="A144" s="30" t="s">
        <v>41</v>
      </c>
      <c r="E144" s="37" t="s">
        <v>265</v>
      </c>
    </row>
    <row r="145" spans="1:5" ht="12.75">
      <c r="A145" t="s">
        <v>42</v>
      </c>
      <c r="E145" s="29" t="s">
        <v>37</v>
      </c>
    </row>
    <row r="146" spans="1:16" ht="12.75">
      <c r="A146" s="19" t="s">
        <v>35</v>
      </c>
      <c s="23" t="s">
        <v>131</v>
      </c>
      <c s="23" t="s">
        <v>266</v>
      </c>
      <c s="19" t="s">
        <v>37</v>
      </c>
      <c s="24" t="s">
        <v>267</v>
      </c>
      <c s="25" t="s">
        <v>47</v>
      </c>
      <c s="26">
        <v>1</v>
      </c>
      <c s="27">
        <v>0</v>
      </c>
      <c s="27">
        <f>ROUND(ROUND(H146,2)*ROUND(G146,3),2)</f>
      </c>
      <c r="O146">
        <f>(I146*21)/100</f>
      </c>
      <c t="s">
        <v>14</v>
      </c>
    </row>
    <row r="147" spans="1:5" ht="12.75">
      <c r="A147" s="28" t="s">
        <v>40</v>
      </c>
      <c r="E147" s="29" t="s">
        <v>267</v>
      </c>
    </row>
    <row r="148" spans="1:5" ht="12.75">
      <c r="A148" s="30" t="s">
        <v>41</v>
      </c>
      <c r="E148" s="31" t="s">
        <v>37</v>
      </c>
    </row>
    <row r="149" spans="1:5" ht="12.75">
      <c r="A149" t="s">
        <v>42</v>
      </c>
      <c r="E149" s="29" t="s">
        <v>37</v>
      </c>
    </row>
    <row r="150" spans="1:16" ht="25.5">
      <c r="A150" s="19" t="s">
        <v>35</v>
      </c>
      <c s="23" t="s">
        <v>127</v>
      </c>
      <c s="23" t="s">
        <v>268</v>
      </c>
      <c s="19" t="s">
        <v>37</v>
      </c>
      <c s="24" t="s">
        <v>269</v>
      </c>
      <c s="25" t="s">
        <v>47</v>
      </c>
      <c s="26">
        <v>1</v>
      </c>
      <c s="27">
        <v>0</v>
      </c>
      <c s="27">
        <f>ROUND(ROUND(H150,2)*ROUND(G150,3),2)</f>
      </c>
      <c r="O150">
        <f>(I150*21)/100</f>
      </c>
      <c t="s">
        <v>14</v>
      </c>
    </row>
    <row r="151" spans="1:5" ht="25.5">
      <c r="A151" s="28" t="s">
        <v>40</v>
      </c>
      <c r="E151" s="29" t="s">
        <v>270</v>
      </c>
    </row>
    <row r="152" spans="1:5" ht="12.75">
      <c r="A152" s="30" t="s">
        <v>41</v>
      </c>
      <c r="E152" s="31" t="s">
        <v>37</v>
      </c>
    </row>
    <row r="153" spans="1:5" ht="12.75">
      <c r="A153" t="s">
        <v>42</v>
      </c>
      <c r="E153" s="29" t="s">
        <v>37</v>
      </c>
    </row>
    <row r="154" spans="1:16" ht="25.5">
      <c r="A154" s="19" t="s">
        <v>35</v>
      </c>
      <c s="23" t="s">
        <v>134</v>
      </c>
      <c s="23" t="s">
        <v>271</v>
      </c>
      <c s="19" t="s">
        <v>37</v>
      </c>
      <c s="24" t="s">
        <v>272</v>
      </c>
      <c s="25" t="s">
        <v>216</v>
      </c>
      <c s="26">
        <v>27.5</v>
      </c>
      <c s="27">
        <v>0</v>
      </c>
      <c s="27">
        <f>ROUND(ROUND(H154,2)*ROUND(G154,3),2)</f>
      </c>
      <c r="O154">
        <f>(I154*21)/100</f>
      </c>
      <c t="s">
        <v>14</v>
      </c>
    </row>
    <row r="155" spans="1:5" ht="25.5">
      <c r="A155" s="28" t="s">
        <v>40</v>
      </c>
      <c r="E155" s="29" t="s">
        <v>273</v>
      </c>
    </row>
    <row r="156" spans="1:5" ht="12.75">
      <c r="A156" s="30" t="s">
        <v>41</v>
      </c>
      <c r="E156" s="31" t="s">
        <v>234</v>
      </c>
    </row>
    <row r="157" spans="1:5" ht="12.75">
      <c r="A157" t="s">
        <v>42</v>
      </c>
      <c r="E157" s="29" t="s">
        <v>37</v>
      </c>
    </row>
    <row r="158" spans="1:16" ht="12.75">
      <c r="A158" s="19" t="s">
        <v>35</v>
      </c>
      <c s="23" t="s">
        <v>274</v>
      </c>
      <c s="23" t="s">
        <v>275</v>
      </c>
      <c s="19" t="s">
        <v>37</v>
      </c>
      <c s="24" t="s">
        <v>276</v>
      </c>
      <c s="25" t="s">
        <v>47</v>
      </c>
      <c s="26">
        <v>5</v>
      </c>
      <c s="27">
        <v>0</v>
      </c>
      <c s="27">
        <f>ROUND(ROUND(H158,2)*ROUND(G158,3),2)</f>
      </c>
      <c r="O158">
        <f>(I158*21)/100</f>
      </c>
      <c t="s">
        <v>14</v>
      </c>
    </row>
    <row r="159" spans="1:5" ht="25.5">
      <c r="A159" s="28" t="s">
        <v>40</v>
      </c>
      <c r="E159" s="29" t="s">
        <v>277</v>
      </c>
    </row>
    <row r="160" spans="1:5" ht="12.75">
      <c r="A160" s="30" t="s">
        <v>41</v>
      </c>
      <c r="E160" s="31" t="s">
        <v>37</v>
      </c>
    </row>
    <row r="161" spans="1:5" ht="12.75">
      <c r="A161" t="s">
        <v>42</v>
      </c>
      <c r="E161" s="29" t="s">
        <v>37</v>
      </c>
    </row>
    <row r="162" spans="1:16" ht="12.75">
      <c r="A162" s="19" t="s">
        <v>35</v>
      </c>
      <c s="23" t="s">
        <v>278</v>
      </c>
      <c s="23" t="s">
        <v>279</v>
      </c>
      <c s="19" t="s">
        <v>37</v>
      </c>
      <c s="24" t="s">
        <v>280</v>
      </c>
      <c s="25" t="s">
        <v>216</v>
      </c>
      <c s="26">
        <v>27.5</v>
      </c>
      <c s="27">
        <v>0</v>
      </c>
      <c s="27">
        <f>ROUND(ROUND(H162,2)*ROUND(G162,3),2)</f>
      </c>
      <c r="O162">
        <f>(I162*21)/100</f>
      </c>
      <c t="s">
        <v>14</v>
      </c>
    </row>
    <row r="163" spans="1:5" ht="12.75">
      <c r="A163" s="28" t="s">
        <v>40</v>
      </c>
      <c r="E163" s="29" t="s">
        <v>281</v>
      </c>
    </row>
    <row r="164" spans="1:5" ht="12.75">
      <c r="A164" s="30" t="s">
        <v>41</v>
      </c>
      <c r="E164" s="31" t="s">
        <v>234</v>
      </c>
    </row>
    <row r="165" spans="1:5" ht="12.75">
      <c r="A165" t="s">
        <v>42</v>
      </c>
      <c r="E165" s="29" t="s">
        <v>37</v>
      </c>
    </row>
    <row r="166" spans="1:16" ht="12.75">
      <c r="A166" s="19" t="s">
        <v>35</v>
      </c>
      <c s="23" t="s">
        <v>282</v>
      </c>
      <c s="23" t="s">
        <v>283</v>
      </c>
      <c s="19" t="s">
        <v>37</v>
      </c>
      <c s="24" t="s">
        <v>284</v>
      </c>
      <c s="25" t="s">
        <v>216</v>
      </c>
      <c s="26">
        <v>27.5</v>
      </c>
      <c s="27">
        <v>0</v>
      </c>
      <c s="27">
        <f>ROUND(ROUND(H166,2)*ROUND(G166,3),2)</f>
      </c>
      <c r="O166">
        <f>(I166*21)/100</f>
      </c>
      <c t="s">
        <v>14</v>
      </c>
    </row>
    <row r="167" spans="1:5" ht="12.75">
      <c r="A167" s="28" t="s">
        <v>40</v>
      </c>
      <c r="E167" s="29" t="s">
        <v>284</v>
      </c>
    </row>
    <row r="168" spans="1:5" ht="12.75">
      <c r="A168" s="30" t="s">
        <v>41</v>
      </c>
      <c r="E168" s="31" t="s">
        <v>37</v>
      </c>
    </row>
    <row r="169" spans="1:5" ht="12.75">
      <c r="A169" t="s">
        <v>42</v>
      </c>
      <c r="E169" s="29" t="s">
        <v>37</v>
      </c>
    </row>
    <row r="170" spans="1:18" ht="12.75" customHeight="1">
      <c r="A170" s="5" t="s">
        <v>33</v>
      </c>
      <c s="5"/>
      <c s="34" t="s">
        <v>285</v>
      </c>
      <c s="5"/>
      <c s="21" t="s">
        <v>286</v>
      </c>
      <c s="5"/>
      <c s="5"/>
      <c s="5"/>
      <c s="35">
        <f>0+Q170</f>
      </c>
      <c r="O170">
        <f>0+R170</f>
      </c>
      <c r="Q170">
        <f>0+I171</f>
      </c>
      <c>
        <f>0+O171</f>
      </c>
    </row>
    <row r="171" spans="1:16" ht="12.75">
      <c r="A171" s="19" t="s">
        <v>35</v>
      </c>
      <c s="23" t="s">
        <v>287</v>
      </c>
      <c s="23" t="s">
        <v>288</v>
      </c>
      <c s="19" t="s">
        <v>37</v>
      </c>
      <c s="24" t="s">
        <v>289</v>
      </c>
      <c s="25" t="s">
        <v>198</v>
      </c>
      <c s="26">
        <v>66.192</v>
      </c>
      <c s="27">
        <v>0</v>
      </c>
      <c s="27">
        <f>ROUND(ROUND(H171,2)*ROUND(G171,3),2)</f>
      </c>
      <c r="O171">
        <f>(I171*21)/100</f>
      </c>
      <c t="s">
        <v>14</v>
      </c>
    </row>
    <row r="172" spans="1:5" ht="38.25">
      <c r="A172" s="28" t="s">
        <v>40</v>
      </c>
      <c r="E172" s="29" t="s">
        <v>290</v>
      </c>
    </row>
    <row r="173" spans="1:5" ht="12.75">
      <c r="A173" s="30" t="s">
        <v>41</v>
      </c>
      <c r="E173" s="31" t="s">
        <v>37</v>
      </c>
    </row>
    <row r="174" spans="1:5" ht="12.75">
      <c r="A174" t="s">
        <v>42</v>
      </c>
      <c r="E174" s="29" t="s">
        <v>37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4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0+O8+O89+O102+O115+O144+O153+O230+O239</f>
      </c>
      <c t="s">
        <v>13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291</v>
      </c>
      <c s="36">
        <f>0+I8+I89+I102+I115+I144+I153+I230+I239</f>
      </c>
      <c r="O3" t="s">
        <v>9</v>
      </c>
      <c t="s">
        <v>14</v>
      </c>
    </row>
    <row r="4" spans="1:16" ht="15" customHeight="1">
      <c r="A4" t="s">
        <v>7</v>
      </c>
      <c s="12" t="s">
        <v>8</v>
      </c>
      <c s="13" t="s">
        <v>291</v>
      </c>
      <c s="5"/>
      <c s="14" t="s">
        <v>16</v>
      </c>
      <c s="5"/>
      <c s="5"/>
      <c s="15"/>
      <c s="15"/>
      <c r="O4" t="s">
        <v>10</v>
      </c>
      <c t="s">
        <v>14</v>
      </c>
    </row>
    <row r="5" spans="1:16" ht="12.75" customHeight="1">
      <c r="A5" s="11" t="s">
        <v>17</v>
      </c>
      <c s="11" t="s">
        <v>19</v>
      </c>
      <c s="11" t="s">
        <v>21</v>
      </c>
      <c s="11" t="s">
        <v>22</v>
      </c>
      <c s="11" t="s">
        <v>23</v>
      </c>
      <c s="11" t="s">
        <v>25</v>
      </c>
      <c s="11" t="s">
        <v>27</v>
      </c>
      <c s="11" t="s">
        <v>28</v>
      </c>
      <c s="11"/>
      <c r="O5" t="s">
        <v>11</v>
      </c>
      <c t="s">
        <v>14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18</v>
      </c>
      <c s="11" t="s">
        <v>20</v>
      </c>
      <c s="11" t="s">
        <v>14</v>
      </c>
      <c s="11" t="s">
        <v>12</v>
      </c>
      <c s="11" t="s">
        <v>24</v>
      </c>
      <c s="11" t="s">
        <v>26</v>
      </c>
      <c s="11" t="s">
        <v>13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20</v>
      </c>
      <c s="15"/>
      <c s="21" t="s">
        <v>138</v>
      </c>
      <c s="15"/>
      <c s="15"/>
      <c s="15"/>
      <c s="22">
        <f>0+Q8</f>
      </c>
      <c r="O8">
        <f>0+R8</f>
      </c>
      <c r="Q8">
        <f>0+I9+I13+I17+I21+I25+I29+I33+I37+I41+I45+I49+I53+I57+I61+I65+I69+I73+I77+I81+I85</f>
      </c>
      <c>
        <f>0+O9+O13+O17+O21+O25+O29+O33+O37+O41+O45+O49+O53+O57+O61+O65+O69+O73+O77+O81+O85</f>
      </c>
    </row>
    <row r="9" spans="1:16" ht="25.5">
      <c r="A9" s="19" t="s">
        <v>35</v>
      </c>
      <c s="23" t="s">
        <v>20</v>
      </c>
      <c s="23" t="s">
        <v>139</v>
      </c>
      <c s="19" t="s">
        <v>37</v>
      </c>
      <c s="24" t="s">
        <v>140</v>
      </c>
      <c s="25" t="s">
        <v>141</v>
      </c>
      <c s="26">
        <v>25.7</v>
      </c>
      <c s="27">
        <v>0</v>
      </c>
      <c s="27">
        <f>ROUND(ROUND(H9,2)*ROUND(G9,3),2)</f>
      </c>
      <c r="O9">
        <f>(I9*21)/100</f>
      </c>
      <c t="s">
        <v>14</v>
      </c>
    </row>
    <row r="10" spans="1:5" ht="38.25">
      <c r="A10" s="28" t="s">
        <v>40</v>
      </c>
      <c r="E10" s="29" t="s">
        <v>142</v>
      </c>
    </row>
    <row r="11" spans="1:5" ht="12.75">
      <c r="A11" s="30" t="s">
        <v>41</v>
      </c>
      <c r="E11" s="31" t="s">
        <v>292</v>
      </c>
    </row>
    <row r="12" spans="1:5" ht="12.75">
      <c r="A12" t="s">
        <v>42</v>
      </c>
      <c r="E12" s="29" t="s">
        <v>37</v>
      </c>
    </row>
    <row r="13" spans="1:16" ht="25.5">
      <c r="A13" s="19" t="s">
        <v>35</v>
      </c>
      <c s="23" t="s">
        <v>14</v>
      </c>
      <c s="23" t="s">
        <v>144</v>
      </c>
      <c s="19" t="s">
        <v>37</v>
      </c>
      <c s="24" t="s">
        <v>145</v>
      </c>
      <c s="25" t="s">
        <v>141</v>
      </c>
      <c s="26">
        <v>25.7</v>
      </c>
      <c s="27">
        <v>0</v>
      </c>
      <c s="27">
        <f>ROUND(ROUND(H13,2)*ROUND(G13,3),2)</f>
      </c>
      <c r="O13">
        <f>(I13*21)/100</f>
      </c>
      <c t="s">
        <v>14</v>
      </c>
    </row>
    <row r="14" spans="1:5" ht="38.25">
      <c r="A14" s="28" t="s">
        <v>40</v>
      </c>
      <c r="E14" s="29" t="s">
        <v>146</v>
      </c>
    </row>
    <row r="15" spans="1:5" ht="25.5">
      <c r="A15" s="30" t="s">
        <v>41</v>
      </c>
      <c r="E15" s="37" t="s">
        <v>293</v>
      </c>
    </row>
    <row r="16" spans="1:5" ht="12.75">
      <c r="A16" t="s">
        <v>42</v>
      </c>
      <c r="E16" s="29" t="s">
        <v>37</v>
      </c>
    </row>
    <row r="17" spans="1:16" ht="12.75">
      <c r="A17" s="19" t="s">
        <v>35</v>
      </c>
      <c s="23" t="s">
        <v>12</v>
      </c>
      <c s="23" t="s">
        <v>294</v>
      </c>
      <c s="19" t="s">
        <v>37</v>
      </c>
      <c s="24" t="s">
        <v>295</v>
      </c>
      <c s="25" t="s">
        <v>141</v>
      </c>
      <c s="26">
        <v>59.825</v>
      </c>
      <c s="27">
        <v>0</v>
      </c>
      <c s="27">
        <f>ROUND(ROUND(H17,2)*ROUND(G17,3),2)</f>
      </c>
      <c r="O17">
        <f>(I17*21)/100</f>
      </c>
      <c t="s">
        <v>14</v>
      </c>
    </row>
    <row r="18" spans="1:5" ht="25.5">
      <c r="A18" s="28" t="s">
        <v>40</v>
      </c>
      <c r="E18" s="29" t="s">
        <v>296</v>
      </c>
    </row>
    <row r="19" spans="1:5" ht="38.25">
      <c r="A19" s="30" t="s">
        <v>41</v>
      </c>
      <c r="E19" s="37" t="s">
        <v>297</v>
      </c>
    </row>
    <row r="20" spans="1:5" ht="12.75">
      <c r="A20" t="s">
        <v>42</v>
      </c>
      <c r="E20" s="29" t="s">
        <v>37</v>
      </c>
    </row>
    <row r="21" spans="1:16" ht="12.75">
      <c r="A21" s="19" t="s">
        <v>35</v>
      </c>
      <c s="23" t="s">
        <v>24</v>
      </c>
      <c s="23" t="s">
        <v>148</v>
      </c>
      <c s="19" t="s">
        <v>37</v>
      </c>
      <c s="24" t="s">
        <v>149</v>
      </c>
      <c s="25" t="s">
        <v>141</v>
      </c>
      <c s="26">
        <v>25.7</v>
      </c>
      <c s="27">
        <v>0</v>
      </c>
      <c s="27">
        <f>ROUND(ROUND(H21,2)*ROUND(G21,3),2)</f>
      </c>
      <c r="O21">
        <f>(I21*21)/100</f>
      </c>
      <c t="s">
        <v>14</v>
      </c>
    </row>
    <row r="22" spans="1:5" ht="25.5">
      <c r="A22" s="28" t="s">
        <v>40</v>
      </c>
      <c r="E22" s="29" t="s">
        <v>150</v>
      </c>
    </row>
    <row r="23" spans="1:5" ht="12.75">
      <c r="A23" s="30" t="s">
        <v>41</v>
      </c>
      <c r="E23" s="31" t="s">
        <v>292</v>
      </c>
    </row>
    <row r="24" spans="1:5" ht="12.75">
      <c r="A24" t="s">
        <v>42</v>
      </c>
      <c r="E24" s="29" t="s">
        <v>37</v>
      </c>
    </row>
    <row r="25" spans="1:16" ht="12.75">
      <c r="A25" s="19" t="s">
        <v>35</v>
      </c>
      <c s="23" t="s">
        <v>26</v>
      </c>
      <c s="23" t="s">
        <v>151</v>
      </c>
      <c s="19" t="s">
        <v>37</v>
      </c>
      <c s="24" t="s">
        <v>152</v>
      </c>
      <c s="25" t="s">
        <v>153</v>
      </c>
      <c s="26">
        <v>70</v>
      </c>
      <c s="27">
        <v>0</v>
      </c>
      <c s="27">
        <f>ROUND(ROUND(H25,2)*ROUND(G25,3),2)</f>
      </c>
      <c r="O25">
        <f>(I25*21)/100</f>
      </c>
      <c t="s">
        <v>14</v>
      </c>
    </row>
    <row r="26" spans="1:5" ht="25.5">
      <c r="A26" s="28" t="s">
        <v>40</v>
      </c>
      <c r="E26" s="29" t="s">
        <v>154</v>
      </c>
    </row>
    <row r="27" spans="1:5" ht="25.5">
      <c r="A27" s="30" t="s">
        <v>41</v>
      </c>
      <c r="E27" s="37" t="s">
        <v>298</v>
      </c>
    </row>
    <row r="28" spans="1:5" ht="12.75">
      <c r="A28" t="s">
        <v>42</v>
      </c>
      <c r="E28" s="29" t="s">
        <v>37</v>
      </c>
    </row>
    <row r="29" spans="1:16" ht="12.75">
      <c r="A29" s="19" t="s">
        <v>35</v>
      </c>
      <c s="23" t="s">
        <v>13</v>
      </c>
      <c s="23" t="s">
        <v>156</v>
      </c>
      <c s="19" t="s">
        <v>37</v>
      </c>
      <c s="24" t="s">
        <v>157</v>
      </c>
      <c s="25" t="s">
        <v>158</v>
      </c>
      <c s="26">
        <v>14</v>
      </c>
      <c s="27">
        <v>0</v>
      </c>
      <c s="27">
        <f>ROUND(ROUND(H29,2)*ROUND(G29,3),2)</f>
      </c>
      <c r="O29">
        <f>(I29*21)/100</f>
      </c>
      <c t="s">
        <v>14</v>
      </c>
    </row>
    <row r="30" spans="1:5" ht="25.5">
      <c r="A30" s="28" t="s">
        <v>40</v>
      </c>
      <c r="E30" s="29" t="s">
        <v>159</v>
      </c>
    </row>
    <row r="31" spans="1:5" ht="12.75">
      <c r="A31" s="30" t="s">
        <v>41</v>
      </c>
      <c r="E31" s="31" t="s">
        <v>160</v>
      </c>
    </row>
    <row r="32" spans="1:5" ht="12.75">
      <c r="A32" t="s">
        <v>42</v>
      </c>
      <c r="E32" s="29" t="s">
        <v>37</v>
      </c>
    </row>
    <row r="33" spans="1:16" ht="25.5">
      <c r="A33" s="19" t="s">
        <v>35</v>
      </c>
      <c s="23" t="s">
        <v>57</v>
      </c>
      <c s="23" t="s">
        <v>299</v>
      </c>
      <c s="19" t="s">
        <v>37</v>
      </c>
      <c s="24" t="s">
        <v>300</v>
      </c>
      <c s="25" t="s">
        <v>163</v>
      </c>
      <c s="26">
        <v>23.902</v>
      </c>
      <c s="27">
        <v>0</v>
      </c>
      <c s="27">
        <f>ROUND(ROUND(H33,2)*ROUND(G33,3),2)</f>
      </c>
      <c r="O33">
        <f>(I33*21)/100</f>
      </c>
      <c t="s">
        <v>14</v>
      </c>
    </row>
    <row r="34" spans="1:5" ht="38.25">
      <c r="A34" s="28" t="s">
        <v>40</v>
      </c>
      <c r="E34" s="29" t="s">
        <v>301</v>
      </c>
    </row>
    <row r="35" spans="1:5" ht="51">
      <c r="A35" s="30" t="s">
        <v>41</v>
      </c>
      <c r="E35" s="31" t="s">
        <v>302</v>
      </c>
    </row>
    <row r="36" spans="1:5" ht="12.75">
      <c r="A36" t="s">
        <v>42</v>
      </c>
      <c r="E36" s="29" t="s">
        <v>37</v>
      </c>
    </row>
    <row r="37" spans="1:16" ht="25.5">
      <c r="A37" s="19" t="s">
        <v>35</v>
      </c>
      <c s="23" t="s">
        <v>60</v>
      </c>
      <c s="23" t="s">
        <v>166</v>
      </c>
      <c s="19" t="s">
        <v>37</v>
      </c>
      <c s="24" t="s">
        <v>167</v>
      </c>
      <c s="25" t="s">
        <v>163</v>
      </c>
      <c s="26">
        <v>11.951</v>
      </c>
      <c s="27">
        <v>0</v>
      </c>
      <c s="27">
        <f>ROUND(ROUND(H37,2)*ROUND(G37,3),2)</f>
      </c>
      <c r="O37">
        <f>(I37*21)/100</f>
      </c>
      <c t="s">
        <v>14</v>
      </c>
    </row>
    <row r="38" spans="1:5" ht="25.5">
      <c r="A38" s="28" t="s">
        <v>40</v>
      </c>
      <c r="E38" s="29" t="s">
        <v>168</v>
      </c>
    </row>
    <row r="39" spans="1:5" ht="12.75">
      <c r="A39" s="30" t="s">
        <v>41</v>
      </c>
      <c r="E39" s="31" t="s">
        <v>303</v>
      </c>
    </row>
    <row r="40" spans="1:5" ht="12.75">
      <c r="A40" t="s">
        <v>42</v>
      </c>
      <c r="E40" s="29" t="s">
        <v>37</v>
      </c>
    </row>
    <row r="41" spans="1:16" ht="25.5">
      <c r="A41" s="19" t="s">
        <v>35</v>
      </c>
      <c s="23" t="s">
        <v>30</v>
      </c>
      <c s="23" t="s">
        <v>170</v>
      </c>
      <c s="19" t="s">
        <v>37</v>
      </c>
      <c s="24" t="s">
        <v>171</v>
      </c>
      <c s="25" t="s">
        <v>163</v>
      </c>
      <c s="26">
        <v>3.984</v>
      </c>
      <c s="27">
        <v>0</v>
      </c>
      <c s="27">
        <f>ROUND(ROUND(H41,2)*ROUND(G41,3),2)</f>
      </c>
      <c r="O41">
        <f>(I41*21)/100</f>
      </c>
      <c t="s">
        <v>14</v>
      </c>
    </row>
    <row r="42" spans="1:5" ht="25.5">
      <c r="A42" s="28" t="s">
        <v>40</v>
      </c>
      <c r="E42" s="29" t="s">
        <v>172</v>
      </c>
    </row>
    <row r="43" spans="1:5" ht="12.75">
      <c r="A43" s="30" t="s">
        <v>41</v>
      </c>
      <c r="E43" s="31" t="s">
        <v>304</v>
      </c>
    </row>
    <row r="44" spans="1:5" ht="12.75">
      <c r="A44" t="s">
        <v>42</v>
      </c>
      <c r="E44" s="29" t="s">
        <v>37</v>
      </c>
    </row>
    <row r="45" spans="1:16" ht="25.5">
      <c r="A45" s="19" t="s">
        <v>35</v>
      </c>
      <c s="23" t="s">
        <v>32</v>
      </c>
      <c s="23" t="s">
        <v>174</v>
      </c>
      <c s="19" t="s">
        <v>37</v>
      </c>
      <c s="24" t="s">
        <v>175</v>
      </c>
      <c s="25" t="s">
        <v>163</v>
      </c>
      <c s="26">
        <v>3.984</v>
      </c>
      <c s="27">
        <v>0</v>
      </c>
      <c s="27">
        <f>ROUND(ROUND(H45,2)*ROUND(G45,3),2)</f>
      </c>
      <c r="O45">
        <f>(I45*21)/100</f>
      </c>
      <c t="s">
        <v>14</v>
      </c>
    </row>
    <row r="46" spans="1:5" ht="25.5">
      <c r="A46" s="28" t="s">
        <v>40</v>
      </c>
      <c r="E46" s="29" t="s">
        <v>176</v>
      </c>
    </row>
    <row r="47" spans="1:5" ht="12.75">
      <c r="A47" s="30" t="s">
        <v>41</v>
      </c>
      <c r="E47" s="31" t="s">
        <v>304</v>
      </c>
    </row>
    <row r="48" spans="1:5" ht="12.75">
      <c r="A48" t="s">
        <v>42</v>
      </c>
      <c r="E48" s="29" t="s">
        <v>37</v>
      </c>
    </row>
    <row r="49" spans="1:16" ht="12.75">
      <c r="A49" s="19" t="s">
        <v>35</v>
      </c>
      <c s="23" t="s">
        <v>67</v>
      </c>
      <c s="23" t="s">
        <v>177</v>
      </c>
      <c s="19" t="s">
        <v>37</v>
      </c>
      <c s="24" t="s">
        <v>178</v>
      </c>
      <c s="25" t="s">
        <v>141</v>
      </c>
      <c s="26">
        <v>103.25</v>
      </c>
      <c s="27">
        <v>0</v>
      </c>
      <c s="27">
        <f>ROUND(ROUND(H49,2)*ROUND(G49,3),2)</f>
      </c>
      <c r="O49">
        <f>(I49*21)/100</f>
      </c>
      <c t="s">
        <v>14</v>
      </c>
    </row>
    <row r="50" spans="1:5" ht="25.5">
      <c r="A50" s="28" t="s">
        <v>40</v>
      </c>
      <c r="E50" s="29" t="s">
        <v>179</v>
      </c>
    </row>
    <row r="51" spans="1:5" ht="12.75">
      <c r="A51" s="30" t="s">
        <v>41</v>
      </c>
      <c r="E51" s="31" t="s">
        <v>305</v>
      </c>
    </row>
    <row r="52" spans="1:5" ht="12.75">
      <c r="A52" t="s">
        <v>42</v>
      </c>
      <c r="E52" s="29" t="s">
        <v>37</v>
      </c>
    </row>
    <row r="53" spans="1:16" ht="12.75">
      <c r="A53" s="19" t="s">
        <v>35</v>
      </c>
      <c s="23" t="s">
        <v>71</v>
      </c>
      <c s="23" t="s">
        <v>181</v>
      </c>
      <c s="19" t="s">
        <v>37</v>
      </c>
      <c s="24" t="s">
        <v>182</v>
      </c>
      <c s="25" t="s">
        <v>141</v>
      </c>
      <c s="26">
        <v>103.25</v>
      </c>
      <c s="27">
        <v>0</v>
      </c>
      <c s="27">
        <f>ROUND(ROUND(H53,2)*ROUND(G53,3),2)</f>
      </c>
      <c r="O53">
        <f>(I53*21)/100</f>
      </c>
      <c t="s">
        <v>14</v>
      </c>
    </row>
    <row r="54" spans="1:5" ht="25.5">
      <c r="A54" s="28" t="s">
        <v>40</v>
      </c>
      <c r="E54" s="29" t="s">
        <v>183</v>
      </c>
    </row>
    <row r="55" spans="1:5" ht="12.75">
      <c r="A55" s="30" t="s">
        <v>41</v>
      </c>
      <c r="E55" s="31" t="s">
        <v>37</v>
      </c>
    </row>
    <row r="56" spans="1:5" ht="12.75">
      <c r="A56" t="s">
        <v>42</v>
      </c>
      <c r="E56" s="29" t="s">
        <v>37</v>
      </c>
    </row>
    <row r="57" spans="1:16" ht="12.75">
      <c r="A57" s="19" t="s">
        <v>35</v>
      </c>
      <c s="23" t="s">
        <v>74</v>
      </c>
      <c s="23" t="s">
        <v>184</v>
      </c>
      <c s="19" t="s">
        <v>37</v>
      </c>
      <c s="24" t="s">
        <v>185</v>
      </c>
      <c s="25" t="s">
        <v>163</v>
      </c>
      <c s="26">
        <v>23.902</v>
      </c>
      <c s="27">
        <v>0</v>
      </c>
      <c s="27">
        <f>ROUND(ROUND(H57,2)*ROUND(G57,3),2)</f>
      </c>
      <c r="O57">
        <f>(I57*21)/100</f>
      </c>
      <c t="s">
        <v>14</v>
      </c>
    </row>
    <row r="58" spans="1:5" ht="51">
      <c r="A58" s="28" t="s">
        <v>40</v>
      </c>
      <c r="E58" s="29" t="s">
        <v>186</v>
      </c>
    </row>
    <row r="59" spans="1:5" ht="12.75">
      <c r="A59" s="30" t="s">
        <v>41</v>
      </c>
      <c r="E59" s="31" t="s">
        <v>306</v>
      </c>
    </row>
    <row r="60" spans="1:5" ht="12.75">
      <c r="A60" t="s">
        <v>42</v>
      </c>
      <c r="E60" s="29" t="s">
        <v>37</v>
      </c>
    </row>
    <row r="61" spans="1:16" ht="12.75">
      <c r="A61" s="19" t="s">
        <v>35</v>
      </c>
      <c s="23" t="s">
        <v>77</v>
      </c>
      <c s="23" t="s">
        <v>188</v>
      </c>
      <c s="19" t="s">
        <v>37</v>
      </c>
      <c s="24" t="s">
        <v>189</v>
      </c>
      <c s="25" t="s">
        <v>163</v>
      </c>
      <c s="26">
        <v>15.934</v>
      </c>
      <c s="27">
        <v>0</v>
      </c>
      <c s="27">
        <f>ROUND(ROUND(H61,2)*ROUND(G61,3),2)</f>
      </c>
      <c r="O61">
        <f>(I61*21)/100</f>
      </c>
      <c t="s">
        <v>14</v>
      </c>
    </row>
    <row r="62" spans="1:5" ht="51">
      <c r="A62" s="28" t="s">
        <v>40</v>
      </c>
      <c r="E62" s="29" t="s">
        <v>190</v>
      </c>
    </row>
    <row r="63" spans="1:5" ht="12.75">
      <c r="A63" s="30" t="s">
        <v>41</v>
      </c>
      <c r="E63" s="31" t="s">
        <v>307</v>
      </c>
    </row>
    <row r="64" spans="1:5" ht="12.75">
      <c r="A64" t="s">
        <v>42</v>
      </c>
      <c r="E64" s="29" t="s">
        <v>37</v>
      </c>
    </row>
    <row r="65" spans="1:16" ht="12.75">
      <c r="A65" s="19" t="s">
        <v>35</v>
      </c>
      <c s="23" t="s">
        <v>80</v>
      </c>
      <c s="23" t="s">
        <v>192</v>
      </c>
      <c s="19" t="s">
        <v>37</v>
      </c>
      <c s="24" t="s">
        <v>193</v>
      </c>
      <c s="25" t="s">
        <v>163</v>
      </c>
      <c s="26">
        <v>39.837</v>
      </c>
      <c s="27">
        <v>0</v>
      </c>
      <c s="27">
        <f>ROUND(ROUND(H65,2)*ROUND(G65,3),2)</f>
      </c>
      <c r="O65">
        <f>(I65*21)/100</f>
      </c>
      <c t="s">
        <v>14</v>
      </c>
    </row>
    <row r="66" spans="1:5" ht="25.5">
      <c r="A66" s="28" t="s">
        <v>40</v>
      </c>
      <c r="E66" s="29" t="s">
        <v>194</v>
      </c>
    </row>
    <row r="67" spans="1:5" ht="89.25">
      <c r="A67" s="30" t="s">
        <v>41</v>
      </c>
      <c r="E67" s="37" t="s">
        <v>308</v>
      </c>
    </row>
    <row r="68" spans="1:5" ht="12.75">
      <c r="A68" t="s">
        <v>42</v>
      </c>
      <c r="E68" s="29" t="s">
        <v>37</v>
      </c>
    </row>
    <row r="69" spans="1:16" ht="12.75">
      <c r="A69" s="19" t="s">
        <v>35</v>
      </c>
      <c s="23" t="s">
        <v>83</v>
      </c>
      <c s="23" t="s">
        <v>196</v>
      </c>
      <c s="19" t="s">
        <v>37</v>
      </c>
      <c s="24" t="s">
        <v>197</v>
      </c>
      <c s="25" t="s">
        <v>198</v>
      </c>
      <c s="26">
        <v>12.791</v>
      </c>
      <c s="27">
        <v>0</v>
      </c>
      <c s="27">
        <f>ROUND(ROUND(H69,2)*ROUND(G69,3),2)</f>
      </c>
      <c r="O69">
        <f>(I69*21)/100</f>
      </c>
      <c t="s">
        <v>14</v>
      </c>
    </row>
    <row r="70" spans="1:5" ht="12.75">
      <c r="A70" s="28" t="s">
        <v>40</v>
      </c>
      <c r="E70" s="29" t="s">
        <v>37</v>
      </c>
    </row>
    <row r="71" spans="1:5" ht="12.75">
      <c r="A71" s="30" t="s">
        <v>41</v>
      </c>
      <c r="E71" s="31" t="s">
        <v>309</v>
      </c>
    </row>
    <row r="72" spans="1:5" ht="12.75">
      <c r="A72" t="s">
        <v>42</v>
      </c>
      <c r="E72" s="29" t="s">
        <v>37</v>
      </c>
    </row>
    <row r="73" spans="1:16" ht="12.75">
      <c r="A73" s="19" t="s">
        <v>35</v>
      </c>
      <c s="23" t="s">
        <v>86</v>
      </c>
      <c s="23" t="s">
        <v>200</v>
      </c>
      <c s="19" t="s">
        <v>37</v>
      </c>
      <c s="24" t="s">
        <v>201</v>
      </c>
      <c s="25" t="s">
        <v>163</v>
      </c>
      <c s="26">
        <v>32.13</v>
      </c>
      <c s="27">
        <v>0</v>
      </c>
      <c s="27">
        <f>ROUND(ROUND(H73,2)*ROUND(G73,3),2)</f>
      </c>
      <c r="O73">
        <f>(I73*21)/100</f>
      </c>
      <c t="s">
        <v>14</v>
      </c>
    </row>
    <row r="74" spans="1:5" ht="25.5">
      <c r="A74" s="28" t="s">
        <v>40</v>
      </c>
      <c r="E74" s="29" t="s">
        <v>202</v>
      </c>
    </row>
    <row r="75" spans="1:5" ht="51">
      <c r="A75" s="30" t="s">
        <v>41</v>
      </c>
      <c r="E75" s="31" t="s">
        <v>310</v>
      </c>
    </row>
    <row r="76" spans="1:5" ht="12.75">
      <c r="A76" t="s">
        <v>42</v>
      </c>
      <c r="E76" s="29" t="s">
        <v>37</v>
      </c>
    </row>
    <row r="77" spans="1:16" ht="25.5">
      <c r="A77" s="19" t="s">
        <v>35</v>
      </c>
      <c s="23" t="s">
        <v>93</v>
      </c>
      <c s="23" t="s">
        <v>204</v>
      </c>
      <c s="19" t="s">
        <v>37</v>
      </c>
      <c s="24" t="s">
        <v>205</v>
      </c>
      <c s="25" t="s">
        <v>163</v>
      </c>
      <c s="26">
        <v>11.505</v>
      </c>
      <c s="27">
        <v>0</v>
      </c>
      <c s="27">
        <f>ROUND(ROUND(H77,2)*ROUND(G77,3),2)</f>
      </c>
      <c r="O77">
        <f>(I77*21)/100</f>
      </c>
      <c t="s">
        <v>14</v>
      </c>
    </row>
    <row r="78" spans="1:5" ht="25.5">
      <c r="A78" s="28" t="s">
        <v>40</v>
      </c>
      <c r="E78" s="29" t="s">
        <v>205</v>
      </c>
    </row>
    <row r="79" spans="1:5" ht="25.5">
      <c r="A79" s="30" t="s">
        <v>41</v>
      </c>
      <c r="E79" s="31" t="s">
        <v>311</v>
      </c>
    </row>
    <row r="80" spans="1:5" ht="12.75">
      <c r="A80" t="s">
        <v>42</v>
      </c>
      <c r="E80" s="29" t="s">
        <v>37</v>
      </c>
    </row>
    <row r="81" spans="1:16" ht="12.75">
      <c r="A81" s="19" t="s">
        <v>35</v>
      </c>
      <c s="23" t="s">
        <v>96</v>
      </c>
      <c s="23" t="s">
        <v>207</v>
      </c>
      <c s="19" t="s">
        <v>37</v>
      </c>
      <c s="24" t="s">
        <v>208</v>
      </c>
      <c s="25" t="s">
        <v>198</v>
      </c>
      <c s="26">
        <v>23.01</v>
      </c>
      <c s="27">
        <v>0</v>
      </c>
      <c s="27">
        <f>ROUND(ROUND(H81,2)*ROUND(G81,3),2)</f>
      </c>
      <c r="O81">
        <f>(I81*21)/100</f>
      </c>
      <c t="s">
        <v>14</v>
      </c>
    </row>
    <row r="82" spans="1:5" ht="12.75">
      <c r="A82" s="28" t="s">
        <v>40</v>
      </c>
      <c r="E82" s="29" t="s">
        <v>208</v>
      </c>
    </row>
    <row r="83" spans="1:5" ht="12.75">
      <c r="A83" s="30" t="s">
        <v>41</v>
      </c>
      <c r="E83" s="31" t="s">
        <v>312</v>
      </c>
    </row>
    <row r="84" spans="1:5" ht="12.75">
      <c r="A84" t="s">
        <v>42</v>
      </c>
      <c r="E84" s="29" t="s">
        <v>37</v>
      </c>
    </row>
    <row r="85" spans="1:16" ht="12.75">
      <c r="A85" s="19" t="s">
        <v>35</v>
      </c>
      <c s="23" t="s">
        <v>89</v>
      </c>
      <c s="23" t="s">
        <v>210</v>
      </c>
      <c s="19" t="s">
        <v>37</v>
      </c>
      <c s="24" t="s">
        <v>211</v>
      </c>
      <c s="25" t="s">
        <v>198</v>
      </c>
      <c s="26">
        <v>59.441</v>
      </c>
      <c s="27">
        <v>0</v>
      </c>
      <c s="27">
        <f>ROUND(ROUND(H85,2)*ROUND(G85,3),2)</f>
      </c>
      <c r="O85">
        <f>(I85*21)/100</f>
      </c>
      <c t="s">
        <v>14</v>
      </c>
    </row>
    <row r="86" spans="1:5" ht="12.75">
      <c r="A86" s="28" t="s">
        <v>40</v>
      </c>
      <c r="E86" s="29" t="s">
        <v>211</v>
      </c>
    </row>
    <row r="87" spans="1:5" ht="12.75">
      <c r="A87" s="30" t="s">
        <v>41</v>
      </c>
      <c r="E87" s="31" t="s">
        <v>313</v>
      </c>
    </row>
    <row r="88" spans="1:5" ht="12.75">
      <c r="A88" t="s">
        <v>42</v>
      </c>
      <c r="E88" s="29" t="s">
        <v>37</v>
      </c>
    </row>
    <row r="89" spans="1:18" ht="12.75" customHeight="1">
      <c r="A89" s="5" t="s">
        <v>33</v>
      </c>
      <c s="5"/>
      <c s="34" t="s">
        <v>14</v>
      </c>
      <c s="5"/>
      <c s="21" t="s">
        <v>213</v>
      </c>
      <c s="5"/>
      <c s="5"/>
      <c s="5"/>
      <c s="35">
        <f>0+Q89</f>
      </c>
      <c r="O89">
        <f>0+R89</f>
      </c>
      <c r="Q89">
        <f>0+I90+I94+I98</f>
      </c>
      <c>
        <f>0+O90+O94+O98</f>
      </c>
    </row>
    <row r="90" spans="1:16" ht="25.5">
      <c r="A90" s="19" t="s">
        <v>35</v>
      </c>
      <c s="23" t="s">
        <v>122</v>
      </c>
      <c s="23" t="s">
        <v>214</v>
      </c>
      <c s="19" t="s">
        <v>37</v>
      </c>
      <c s="24" t="s">
        <v>215</v>
      </c>
      <c s="25" t="s">
        <v>216</v>
      </c>
      <c s="26">
        <v>8.925</v>
      </c>
      <c s="27">
        <v>0</v>
      </c>
      <c s="27">
        <f>ROUND(ROUND(H90,2)*ROUND(G90,3),2)</f>
      </c>
      <c r="O90">
        <f>(I90*21)/100</f>
      </c>
      <c t="s">
        <v>14</v>
      </c>
    </row>
    <row r="91" spans="1:5" ht="38.25">
      <c r="A91" s="28" t="s">
        <v>40</v>
      </c>
      <c r="E91" s="29" t="s">
        <v>217</v>
      </c>
    </row>
    <row r="92" spans="1:5" ht="38.25">
      <c r="A92" s="30" t="s">
        <v>41</v>
      </c>
      <c r="E92" s="31" t="s">
        <v>314</v>
      </c>
    </row>
    <row r="93" spans="1:5" ht="12.75">
      <c r="A93" t="s">
        <v>42</v>
      </c>
      <c r="E93" s="29" t="s">
        <v>37</v>
      </c>
    </row>
    <row r="94" spans="1:16" ht="12.75">
      <c r="A94" s="19" t="s">
        <v>35</v>
      </c>
      <c s="23" t="s">
        <v>127</v>
      </c>
      <c s="23" t="s">
        <v>219</v>
      </c>
      <c s="19" t="s">
        <v>37</v>
      </c>
      <c s="24" t="s">
        <v>220</v>
      </c>
      <c s="25" t="s">
        <v>141</v>
      </c>
      <c s="26">
        <v>9.818</v>
      </c>
      <c s="27">
        <v>0</v>
      </c>
      <c s="27">
        <f>ROUND(ROUND(H94,2)*ROUND(G94,3),2)</f>
      </c>
      <c r="O94">
        <f>(I94*21)/100</f>
      </c>
      <c t="s">
        <v>14</v>
      </c>
    </row>
    <row r="95" spans="1:5" ht="25.5">
      <c r="A95" s="28" t="s">
        <v>40</v>
      </c>
      <c r="E95" s="29" t="s">
        <v>221</v>
      </c>
    </row>
    <row r="96" spans="1:5" ht="12.75">
      <c r="A96" s="30" t="s">
        <v>41</v>
      </c>
      <c r="E96" s="31" t="s">
        <v>315</v>
      </c>
    </row>
    <row r="97" spans="1:5" ht="12.75">
      <c r="A97" t="s">
        <v>42</v>
      </c>
      <c r="E97" s="29" t="s">
        <v>37</v>
      </c>
    </row>
    <row r="98" spans="1:16" ht="12.75">
      <c r="A98" s="19" t="s">
        <v>35</v>
      </c>
      <c s="23" t="s">
        <v>131</v>
      </c>
      <c s="23" t="s">
        <v>223</v>
      </c>
      <c s="19" t="s">
        <v>37</v>
      </c>
      <c s="24" t="s">
        <v>224</v>
      </c>
      <c s="25" t="s">
        <v>141</v>
      </c>
      <c s="26">
        <v>11.629</v>
      </c>
      <c s="27">
        <v>0</v>
      </c>
      <c s="27">
        <f>ROUND(ROUND(H98,2)*ROUND(G98,3),2)</f>
      </c>
      <c r="O98">
        <f>(I98*21)/100</f>
      </c>
      <c t="s">
        <v>14</v>
      </c>
    </row>
    <row r="99" spans="1:5" ht="12.75">
      <c r="A99" s="28" t="s">
        <v>40</v>
      </c>
      <c r="E99" s="29" t="s">
        <v>224</v>
      </c>
    </row>
    <row r="100" spans="1:5" ht="12.75">
      <c r="A100" s="30" t="s">
        <v>41</v>
      </c>
      <c r="E100" s="31" t="s">
        <v>37</v>
      </c>
    </row>
    <row r="101" spans="1:5" ht="12.75">
      <c r="A101" t="s">
        <v>42</v>
      </c>
      <c r="E101" s="29" t="s">
        <v>37</v>
      </c>
    </row>
    <row r="102" spans="1:18" ht="12.75" customHeight="1">
      <c r="A102" s="5" t="s">
        <v>33</v>
      </c>
      <c s="5"/>
      <c s="34" t="s">
        <v>24</v>
      </c>
      <c s="5"/>
      <c s="21" t="s">
        <v>225</v>
      </c>
      <c s="5"/>
      <c s="5"/>
      <c s="5"/>
      <c s="35">
        <f>0+Q102</f>
      </c>
      <c r="O102">
        <f>0+R102</f>
      </c>
      <c r="Q102">
        <f>0+I103+I107+I111</f>
      </c>
      <c>
        <f>0+O103+O107+O111</f>
      </c>
    </row>
    <row r="103" spans="1:16" ht="12.75">
      <c r="A103" s="19" t="s">
        <v>35</v>
      </c>
      <c s="23" t="s">
        <v>274</v>
      </c>
      <c s="23" t="s">
        <v>226</v>
      </c>
      <c s="19" t="s">
        <v>37</v>
      </c>
      <c s="24" t="s">
        <v>227</v>
      </c>
      <c s="25" t="s">
        <v>216</v>
      </c>
      <c s="26">
        <v>29.5</v>
      </c>
      <c s="27">
        <v>0</v>
      </c>
      <c s="27">
        <f>ROUND(ROUND(H103,2)*ROUND(G103,3),2)</f>
      </c>
      <c r="O103">
        <f>(I103*21)/100</f>
      </c>
      <c t="s">
        <v>14</v>
      </c>
    </row>
    <row r="104" spans="1:5" ht="12.75">
      <c r="A104" s="28" t="s">
        <v>40</v>
      </c>
      <c r="E104" s="29" t="s">
        <v>227</v>
      </c>
    </row>
    <row r="105" spans="1:5" ht="12.75">
      <c r="A105" s="30" t="s">
        <v>41</v>
      </c>
      <c r="E105" s="31" t="s">
        <v>37</v>
      </c>
    </row>
    <row r="106" spans="1:5" ht="12.75">
      <c r="A106" t="s">
        <v>42</v>
      </c>
      <c r="E106" s="29" t="s">
        <v>37</v>
      </c>
    </row>
    <row r="107" spans="1:16" ht="12.75">
      <c r="A107" s="19" t="s">
        <v>35</v>
      </c>
      <c s="23" t="s">
        <v>134</v>
      </c>
      <c s="23" t="s">
        <v>228</v>
      </c>
      <c s="19" t="s">
        <v>37</v>
      </c>
      <c s="24" t="s">
        <v>229</v>
      </c>
      <c s="25" t="s">
        <v>163</v>
      </c>
      <c s="26">
        <v>4.425</v>
      </c>
      <c s="27">
        <v>0</v>
      </c>
      <c s="27">
        <f>ROUND(ROUND(H107,2)*ROUND(G107,3),2)</f>
      </c>
      <c r="O107">
        <f>(I107*21)/100</f>
      </c>
      <c t="s">
        <v>14</v>
      </c>
    </row>
    <row r="108" spans="1:5" ht="25.5">
      <c r="A108" s="28" t="s">
        <v>40</v>
      </c>
      <c r="E108" s="29" t="s">
        <v>230</v>
      </c>
    </row>
    <row r="109" spans="1:5" ht="25.5">
      <c r="A109" s="30" t="s">
        <v>41</v>
      </c>
      <c r="E109" s="31" t="s">
        <v>316</v>
      </c>
    </row>
    <row r="110" spans="1:5" ht="12.75">
      <c r="A110" t="s">
        <v>42</v>
      </c>
      <c r="E110" s="29" t="s">
        <v>37</v>
      </c>
    </row>
    <row r="111" spans="1:16" ht="12.75">
      <c r="A111" s="19" t="s">
        <v>35</v>
      </c>
      <c s="23" t="s">
        <v>255</v>
      </c>
      <c s="23" t="s">
        <v>232</v>
      </c>
      <c s="19" t="s">
        <v>37</v>
      </c>
      <c s="24" t="s">
        <v>233</v>
      </c>
      <c s="25" t="s">
        <v>216</v>
      </c>
      <c s="26">
        <v>29.5</v>
      </c>
      <c s="27">
        <v>0</v>
      </c>
      <c s="27">
        <f>ROUND(ROUND(H111,2)*ROUND(G111,3),2)</f>
      </c>
      <c r="O111">
        <f>(I111*21)/100</f>
      </c>
      <c t="s">
        <v>14</v>
      </c>
    </row>
    <row r="112" spans="1:5" ht="12.75">
      <c r="A112" s="28" t="s">
        <v>40</v>
      </c>
      <c r="E112" s="29" t="s">
        <v>233</v>
      </c>
    </row>
    <row r="113" spans="1:5" ht="12.75">
      <c r="A113" s="30" t="s">
        <v>41</v>
      </c>
      <c r="E113" s="31" t="s">
        <v>317</v>
      </c>
    </row>
    <row r="114" spans="1:5" ht="12.75">
      <c r="A114" t="s">
        <v>42</v>
      </c>
      <c r="E114" s="29" t="s">
        <v>37</v>
      </c>
    </row>
    <row r="115" spans="1:18" ht="12.75" customHeight="1">
      <c r="A115" s="5" t="s">
        <v>33</v>
      </c>
      <c s="5"/>
      <c s="34" t="s">
        <v>26</v>
      </c>
      <c s="5"/>
      <c s="21" t="s">
        <v>235</v>
      </c>
      <c s="5"/>
      <c s="5"/>
      <c s="5"/>
      <c s="35">
        <f>0+Q115</f>
      </c>
      <c r="O115">
        <f>0+R115</f>
      </c>
      <c r="Q115">
        <f>0+I116+I120+I124+I128+I132+I136+I140</f>
      </c>
      <c>
        <f>0+O116+O120+O124+O128+O132+O136+O140</f>
      </c>
    </row>
    <row r="116" spans="1:16" ht="12.75">
      <c r="A116" s="19" t="s">
        <v>35</v>
      </c>
      <c s="23" t="s">
        <v>99</v>
      </c>
      <c s="23" t="s">
        <v>318</v>
      </c>
      <c s="19" t="s">
        <v>37</v>
      </c>
      <c s="24" t="s">
        <v>319</v>
      </c>
      <c s="25" t="s">
        <v>141</v>
      </c>
      <c s="26">
        <v>3.8</v>
      </c>
      <c s="27">
        <v>0</v>
      </c>
      <c s="27">
        <f>ROUND(ROUND(H116,2)*ROUND(G116,3),2)</f>
      </c>
      <c r="O116">
        <f>(I116*21)/100</f>
      </c>
      <c t="s">
        <v>14</v>
      </c>
    </row>
    <row r="117" spans="1:5" ht="25.5">
      <c r="A117" s="28" t="s">
        <v>40</v>
      </c>
      <c r="E117" s="29" t="s">
        <v>320</v>
      </c>
    </row>
    <row r="118" spans="1:5" ht="12.75">
      <c r="A118" s="30" t="s">
        <v>41</v>
      </c>
      <c r="E118" s="31" t="s">
        <v>321</v>
      </c>
    </row>
    <row r="119" spans="1:5" ht="12.75">
      <c r="A119" t="s">
        <v>42</v>
      </c>
      <c r="E119" s="29" t="s">
        <v>37</v>
      </c>
    </row>
    <row r="120" spans="1:16" ht="12.75">
      <c r="A120" s="19" t="s">
        <v>35</v>
      </c>
      <c s="23" t="s">
        <v>102</v>
      </c>
      <c s="23" t="s">
        <v>322</v>
      </c>
      <c s="19" t="s">
        <v>37</v>
      </c>
      <c s="24" t="s">
        <v>323</v>
      </c>
      <c s="25" t="s">
        <v>141</v>
      </c>
      <c s="26">
        <v>3.8</v>
      </c>
      <c s="27">
        <v>0</v>
      </c>
      <c s="27">
        <f>ROUND(ROUND(H120,2)*ROUND(G120,3),2)</f>
      </c>
      <c r="O120">
        <f>(I120*21)/100</f>
      </c>
      <c t="s">
        <v>14</v>
      </c>
    </row>
    <row r="121" spans="1:5" ht="25.5">
      <c r="A121" s="28" t="s">
        <v>40</v>
      </c>
      <c r="E121" s="29" t="s">
        <v>324</v>
      </c>
    </row>
    <row r="122" spans="1:5" ht="12.75">
      <c r="A122" s="30" t="s">
        <v>41</v>
      </c>
      <c r="E122" s="31" t="s">
        <v>37</v>
      </c>
    </row>
    <row r="123" spans="1:5" ht="12.75">
      <c r="A123" t="s">
        <v>42</v>
      </c>
      <c r="E123" s="29" t="s">
        <v>37</v>
      </c>
    </row>
    <row r="124" spans="1:16" ht="25.5">
      <c r="A124" s="19" t="s">
        <v>35</v>
      </c>
      <c s="23" t="s">
        <v>105</v>
      </c>
      <c s="23" t="s">
        <v>236</v>
      </c>
      <c s="19" t="s">
        <v>37</v>
      </c>
      <c s="24" t="s">
        <v>237</v>
      </c>
      <c s="25" t="s">
        <v>141</v>
      </c>
      <c s="26">
        <v>25.7</v>
      </c>
      <c s="27">
        <v>0</v>
      </c>
      <c s="27">
        <f>ROUND(ROUND(H124,2)*ROUND(G124,3),2)</f>
      </c>
      <c r="O124">
        <f>(I124*21)/100</f>
      </c>
      <c t="s">
        <v>14</v>
      </c>
    </row>
    <row r="125" spans="1:5" ht="25.5">
      <c r="A125" s="28" t="s">
        <v>40</v>
      </c>
      <c r="E125" s="29" t="s">
        <v>238</v>
      </c>
    </row>
    <row r="126" spans="1:5" ht="12.75">
      <c r="A126" s="30" t="s">
        <v>41</v>
      </c>
      <c r="E126" s="31" t="s">
        <v>292</v>
      </c>
    </row>
    <row r="127" spans="1:5" ht="12.75">
      <c r="A127" t="s">
        <v>42</v>
      </c>
      <c r="E127" s="29" t="s">
        <v>37</v>
      </c>
    </row>
    <row r="128" spans="1:16" ht="12.75">
      <c r="A128" s="19" t="s">
        <v>35</v>
      </c>
      <c s="23" t="s">
        <v>108</v>
      </c>
      <c s="23" t="s">
        <v>239</v>
      </c>
      <c s="19" t="s">
        <v>37</v>
      </c>
      <c s="24" t="s">
        <v>240</v>
      </c>
      <c s="25" t="s">
        <v>141</v>
      </c>
      <c s="26">
        <v>25.7</v>
      </c>
      <c s="27">
        <v>0</v>
      </c>
      <c s="27">
        <f>ROUND(ROUND(H128,2)*ROUND(G128,3),2)</f>
      </c>
      <c r="O128">
        <f>(I128*21)/100</f>
      </c>
      <c t="s">
        <v>14</v>
      </c>
    </row>
    <row r="129" spans="1:5" ht="25.5">
      <c r="A129" s="28" t="s">
        <v>40</v>
      </c>
      <c r="E129" s="29" t="s">
        <v>241</v>
      </c>
    </row>
    <row r="130" spans="1:5" ht="12.75">
      <c r="A130" s="30" t="s">
        <v>41</v>
      </c>
      <c r="E130" s="31" t="s">
        <v>37</v>
      </c>
    </row>
    <row r="131" spans="1:5" ht="12.75">
      <c r="A131" t="s">
        <v>42</v>
      </c>
      <c r="E131" s="29" t="s">
        <v>37</v>
      </c>
    </row>
    <row r="132" spans="1:16" ht="12.75">
      <c r="A132" s="19" t="s">
        <v>35</v>
      </c>
      <c s="23" t="s">
        <v>111</v>
      </c>
      <c s="23" t="s">
        <v>242</v>
      </c>
      <c s="19" t="s">
        <v>37</v>
      </c>
      <c s="24" t="s">
        <v>243</v>
      </c>
      <c s="25" t="s">
        <v>141</v>
      </c>
      <c s="26">
        <v>25.7</v>
      </c>
      <c s="27">
        <v>0</v>
      </c>
      <c s="27">
        <f>ROUND(ROUND(H132,2)*ROUND(G132,3),2)</f>
      </c>
      <c r="O132">
        <f>(I132*21)/100</f>
      </c>
      <c t="s">
        <v>14</v>
      </c>
    </row>
    <row r="133" spans="1:5" ht="25.5">
      <c r="A133" s="28" t="s">
        <v>40</v>
      </c>
      <c r="E133" s="29" t="s">
        <v>244</v>
      </c>
    </row>
    <row r="134" spans="1:5" ht="12.75">
      <c r="A134" s="30" t="s">
        <v>41</v>
      </c>
      <c r="E134" s="31" t="s">
        <v>292</v>
      </c>
    </row>
    <row r="135" spans="1:5" ht="12.75">
      <c r="A135" t="s">
        <v>42</v>
      </c>
      <c r="E135" s="29" t="s">
        <v>37</v>
      </c>
    </row>
    <row r="136" spans="1:16" ht="12.75">
      <c r="A136" s="19" t="s">
        <v>35</v>
      </c>
      <c s="23" t="s">
        <v>114</v>
      </c>
      <c s="23" t="s">
        <v>325</v>
      </c>
      <c s="19" t="s">
        <v>37</v>
      </c>
      <c s="24" t="s">
        <v>326</v>
      </c>
      <c s="25" t="s">
        <v>141</v>
      </c>
      <c s="26">
        <v>59.825</v>
      </c>
      <c s="27">
        <v>0</v>
      </c>
      <c s="27">
        <f>ROUND(ROUND(H136,2)*ROUND(G136,3),2)</f>
      </c>
      <c r="O136">
        <f>(I136*21)/100</f>
      </c>
      <c t="s">
        <v>14</v>
      </c>
    </row>
    <row r="137" spans="1:5" ht="25.5">
      <c r="A137" s="28" t="s">
        <v>40</v>
      </c>
      <c r="E137" s="29" t="s">
        <v>327</v>
      </c>
    </row>
    <row r="138" spans="1:5" ht="12.75">
      <c r="A138" s="30" t="s">
        <v>41</v>
      </c>
      <c r="E138" s="31" t="s">
        <v>37</v>
      </c>
    </row>
    <row r="139" spans="1:5" ht="12.75">
      <c r="A139" t="s">
        <v>42</v>
      </c>
      <c r="E139" s="29" t="s">
        <v>37</v>
      </c>
    </row>
    <row r="140" spans="1:16" ht="25.5">
      <c r="A140" s="19" t="s">
        <v>35</v>
      </c>
      <c s="23" t="s">
        <v>119</v>
      </c>
      <c s="23" t="s">
        <v>328</v>
      </c>
      <c s="19" t="s">
        <v>37</v>
      </c>
      <c s="24" t="s">
        <v>329</v>
      </c>
      <c s="25" t="s">
        <v>141</v>
      </c>
      <c s="26">
        <v>59.825</v>
      </c>
      <c s="27">
        <v>0</v>
      </c>
      <c s="27">
        <f>ROUND(ROUND(H140,2)*ROUND(G140,3),2)</f>
      </c>
      <c r="O140">
        <f>(I140*21)/100</f>
      </c>
      <c t="s">
        <v>14</v>
      </c>
    </row>
    <row r="141" spans="1:5" ht="25.5">
      <c r="A141" s="28" t="s">
        <v>40</v>
      </c>
      <c r="E141" s="29" t="s">
        <v>330</v>
      </c>
    </row>
    <row r="142" spans="1:5" ht="38.25">
      <c r="A142" s="30" t="s">
        <v>41</v>
      </c>
      <c r="E142" s="37" t="s">
        <v>297</v>
      </c>
    </row>
    <row r="143" spans="1:5" ht="12.75">
      <c r="A143" t="s">
        <v>42</v>
      </c>
      <c r="E143" s="29" t="s">
        <v>37</v>
      </c>
    </row>
    <row r="144" spans="1:18" ht="12.75" customHeight="1">
      <c r="A144" s="5" t="s">
        <v>33</v>
      </c>
      <c s="5"/>
      <c s="34" t="s">
        <v>245</v>
      </c>
      <c s="5"/>
      <c s="21" t="s">
        <v>246</v>
      </c>
      <c s="5"/>
      <c s="5"/>
      <c s="5"/>
      <c s="35">
        <f>0+Q144</f>
      </c>
      <c r="O144">
        <f>0+R144</f>
      </c>
      <c r="Q144">
        <f>0+I145+I149</f>
      </c>
      <c>
        <f>0+O145+O149</f>
      </c>
    </row>
    <row r="145" spans="1:16" ht="12.75">
      <c r="A145" s="19" t="s">
        <v>35</v>
      </c>
      <c s="23" t="s">
        <v>331</v>
      </c>
      <c s="23" t="s">
        <v>248</v>
      </c>
      <c s="19" t="s">
        <v>37</v>
      </c>
      <c s="24" t="s">
        <v>249</v>
      </c>
      <c s="25" t="s">
        <v>216</v>
      </c>
      <c s="26">
        <v>29.5</v>
      </c>
      <c s="27">
        <v>0</v>
      </c>
      <c s="27">
        <f>ROUND(ROUND(H145,2)*ROUND(G145,3),2)</f>
      </c>
      <c r="O145">
        <f>(I145*21)/100</f>
      </c>
      <c t="s">
        <v>14</v>
      </c>
    </row>
    <row r="146" spans="1:5" ht="12.75">
      <c r="A146" s="28" t="s">
        <v>40</v>
      </c>
      <c r="E146" s="29" t="s">
        <v>249</v>
      </c>
    </row>
    <row r="147" spans="1:5" ht="12.75">
      <c r="A147" s="30" t="s">
        <v>41</v>
      </c>
      <c r="E147" s="31" t="s">
        <v>37</v>
      </c>
    </row>
    <row r="148" spans="1:5" ht="12.75">
      <c r="A148" t="s">
        <v>42</v>
      </c>
      <c r="E148" s="29" t="s">
        <v>37</v>
      </c>
    </row>
    <row r="149" spans="1:16" ht="12.75">
      <c r="A149" s="19" t="s">
        <v>35</v>
      </c>
      <c s="23" t="s">
        <v>332</v>
      </c>
      <c s="23" t="s">
        <v>251</v>
      </c>
      <c s="19" t="s">
        <v>37</v>
      </c>
      <c s="24" t="s">
        <v>252</v>
      </c>
      <c s="25" t="s">
        <v>216</v>
      </c>
      <c s="26">
        <v>29.5</v>
      </c>
      <c s="27">
        <v>0</v>
      </c>
      <c s="27">
        <f>ROUND(ROUND(H149,2)*ROUND(G149,3),2)</f>
      </c>
      <c r="O149">
        <f>(I149*21)/100</f>
      </c>
      <c t="s">
        <v>14</v>
      </c>
    </row>
    <row r="150" spans="1:5" ht="12.75">
      <c r="A150" s="28" t="s">
        <v>40</v>
      </c>
      <c r="E150" s="29" t="s">
        <v>253</v>
      </c>
    </row>
    <row r="151" spans="1:5" ht="12.75">
      <c r="A151" s="30" t="s">
        <v>41</v>
      </c>
      <c r="E151" s="31" t="s">
        <v>37</v>
      </c>
    </row>
    <row r="152" spans="1:5" ht="12.75">
      <c r="A152" t="s">
        <v>42</v>
      </c>
      <c r="E152" s="29" t="s">
        <v>37</v>
      </c>
    </row>
    <row r="153" spans="1:18" ht="12.75" customHeight="1">
      <c r="A153" s="5" t="s">
        <v>33</v>
      </c>
      <c s="5"/>
      <c s="34" t="s">
        <v>60</v>
      </c>
      <c s="5"/>
      <c s="21" t="s">
        <v>254</v>
      </c>
      <c s="5"/>
      <c s="5"/>
      <c s="5"/>
      <c s="35">
        <f>0+Q153</f>
      </c>
      <c r="O153">
        <f>0+R153</f>
      </c>
      <c r="Q153">
        <f>0+I154+I158+I162+I166+I170+I174+I178+I182+I186+I190+I194+I198+I202+I206+I210+I214+I218+I222+I226</f>
      </c>
      <c>
        <f>0+O154+O158+O162+O166+O170+O174+O178+O182+O186+O190+O194+O198+O202+O206+O210+O214+O218+O222+O226</f>
      </c>
    </row>
    <row r="154" spans="1:16" ht="12.75">
      <c r="A154" s="19" t="s">
        <v>35</v>
      </c>
      <c s="23" t="s">
        <v>282</v>
      </c>
      <c s="23" t="s">
        <v>256</v>
      </c>
      <c s="19" t="s">
        <v>37</v>
      </c>
      <c s="24" t="s">
        <v>257</v>
      </c>
      <c s="25" t="s">
        <v>216</v>
      </c>
      <c s="26">
        <v>29.943</v>
      </c>
      <c s="27">
        <v>0</v>
      </c>
      <c s="27">
        <f>ROUND(ROUND(H154,2)*ROUND(G154,3),2)</f>
      </c>
      <c r="O154">
        <f>(I154*21)/100</f>
      </c>
      <c t="s">
        <v>14</v>
      </c>
    </row>
    <row r="155" spans="1:5" ht="12.75">
      <c r="A155" s="28" t="s">
        <v>40</v>
      </c>
      <c r="E155" s="29" t="s">
        <v>257</v>
      </c>
    </row>
    <row r="156" spans="1:5" ht="25.5">
      <c r="A156" s="30" t="s">
        <v>41</v>
      </c>
      <c r="E156" s="31" t="s">
        <v>333</v>
      </c>
    </row>
    <row r="157" spans="1:5" ht="12.75">
      <c r="A157" t="s">
        <v>42</v>
      </c>
      <c r="E157" s="29" t="s">
        <v>37</v>
      </c>
    </row>
    <row r="158" spans="1:16" ht="12.75">
      <c r="A158" s="19" t="s">
        <v>35</v>
      </c>
      <c s="23" t="s">
        <v>247</v>
      </c>
      <c s="23" t="s">
        <v>334</v>
      </c>
      <c s="19" t="s">
        <v>37</v>
      </c>
      <c s="24" t="s">
        <v>335</v>
      </c>
      <c s="25" t="s">
        <v>47</v>
      </c>
      <c s="26">
        <v>1</v>
      </c>
      <c s="27">
        <v>0</v>
      </c>
      <c s="27">
        <f>ROUND(ROUND(H158,2)*ROUND(G158,3),2)</f>
      </c>
      <c r="O158">
        <f>(I158*21)/100</f>
      </c>
      <c t="s">
        <v>14</v>
      </c>
    </row>
    <row r="159" spans="1:5" ht="12.75">
      <c r="A159" s="28" t="s">
        <v>40</v>
      </c>
      <c r="E159" s="29" t="s">
        <v>335</v>
      </c>
    </row>
    <row r="160" spans="1:5" ht="12.75">
      <c r="A160" s="30" t="s">
        <v>41</v>
      </c>
      <c r="E160" s="31" t="s">
        <v>37</v>
      </c>
    </row>
    <row r="161" spans="1:5" ht="12.75">
      <c r="A161" t="s">
        <v>42</v>
      </c>
      <c r="E161" s="29" t="s">
        <v>37</v>
      </c>
    </row>
    <row r="162" spans="1:16" ht="12.75">
      <c r="A162" s="19" t="s">
        <v>35</v>
      </c>
      <c s="23" t="s">
        <v>336</v>
      </c>
      <c s="23" t="s">
        <v>337</v>
      </c>
      <c s="19" t="s">
        <v>37</v>
      </c>
      <c s="24" t="s">
        <v>338</v>
      </c>
      <c s="25" t="s">
        <v>47</v>
      </c>
      <c s="26">
        <v>1</v>
      </c>
      <c s="27">
        <v>0</v>
      </c>
      <c s="27">
        <f>ROUND(ROUND(H162,2)*ROUND(G162,3),2)</f>
      </c>
      <c r="O162">
        <f>(I162*21)/100</f>
      </c>
      <c t="s">
        <v>14</v>
      </c>
    </row>
    <row r="163" spans="1:5" ht="12.75">
      <c r="A163" s="28" t="s">
        <v>40</v>
      </c>
      <c r="E163" s="29" t="s">
        <v>338</v>
      </c>
    </row>
    <row r="164" spans="1:5" ht="12.75">
      <c r="A164" s="30" t="s">
        <v>41</v>
      </c>
      <c r="E164" s="31" t="s">
        <v>37</v>
      </c>
    </row>
    <row r="165" spans="1:5" ht="12.75">
      <c r="A165" t="s">
        <v>42</v>
      </c>
      <c r="E165" s="29" t="s">
        <v>37</v>
      </c>
    </row>
    <row r="166" spans="1:16" ht="12.75">
      <c r="A166" s="19" t="s">
        <v>35</v>
      </c>
      <c s="23" t="s">
        <v>250</v>
      </c>
      <c s="23" t="s">
        <v>263</v>
      </c>
      <c s="19" t="s">
        <v>37</v>
      </c>
      <c s="24" t="s">
        <v>264</v>
      </c>
      <c s="25" t="s">
        <v>47</v>
      </c>
      <c s="26">
        <v>5</v>
      </c>
      <c s="27">
        <v>0</v>
      </c>
      <c s="27">
        <f>ROUND(ROUND(H166,2)*ROUND(G166,3),2)</f>
      </c>
      <c r="O166">
        <f>(I166*21)/100</f>
      </c>
      <c t="s">
        <v>14</v>
      </c>
    </row>
    <row r="167" spans="1:5" ht="12.75">
      <c r="A167" s="28" t="s">
        <v>40</v>
      </c>
      <c r="E167" s="29" t="s">
        <v>264</v>
      </c>
    </row>
    <row r="168" spans="1:5" ht="63.75">
      <c r="A168" s="30" t="s">
        <v>41</v>
      </c>
      <c r="E168" s="37" t="s">
        <v>339</v>
      </c>
    </row>
    <row r="169" spans="1:5" ht="12.75">
      <c r="A169" t="s">
        <v>42</v>
      </c>
      <c r="E169" s="29" t="s">
        <v>37</v>
      </c>
    </row>
    <row r="170" spans="1:16" ht="12.75">
      <c r="A170" s="19" t="s">
        <v>35</v>
      </c>
      <c s="23" t="s">
        <v>340</v>
      </c>
      <c s="23" t="s">
        <v>341</v>
      </c>
      <c s="19" t="s">
        <v>37</v>
      </c>
      <c s="24" t="s">
        <v>342</v>
      </c>
      <c s="25" t="s">
        <v>47</v>
      </c>
      <c s="26">
        <v>1</v>
      </c>
      <c s="27">
        <v>0</v>
      </c>
      <c s="27">
        <f>ROUND(ROUND(H170,2)*ROUND(G170,3),2)</f>
      </c>
      <c r="O170">
        <f>(I170*21)/100</f>
      </c>
      <c t="s">
        <v>14</v>
      </c>
    </row>
    <row r="171" spans="1:5" ht="12.75">
      <c r="A171" s="28" t="s">
        <v>40</v>
      </c>
      <c r="E171" s="29" t="s">
        <v>342</v>
      </c>
    </row>
    <row r="172" spans="1:5" ht="12.75">
      <c r="A172" s="30" t="s">
        <v>41</v>
      </c>
      <c r="E172" s="31" t="s">
        <v>37</v>
      </c>
    </row>
    <row r="173" spans="1:5" ht="12.75">
      <c r="A173" t="s">
        <v>42</v>
      </c>
      <c r="E173" s="29" t="s">
        <v>37</v>
      </c>
    </row>
    <row r="174" spans="1:16" ht="12.75">
      <c r="A174" s="19" t="s">
        <v>35</v>
      </c>
      <c s="23" t="s">
        <v>259</v>
      </c>
      <c s="23" t="s">
        <v>266</v>
      </c>
      <c s="19" t="s">
        <v>37</v>
      </c>
      <c s="24" t="s">
        <v>267</v>
      </c>
      <c s="25" t="s">
        <v>47</v>
      </c>
      <c s="26">
        <v>1</v>
      </c>
      <c s="27">
        <v>0</v>
      </c>
      <c s="27">
        <f>ROUND(ROUND(H174,2)*ROUND(G174,3),2)</f>
      </c>
      <c r="O174">
        <f>(I174*21)/100</f>
      </c>
      <c t="s">
        <v>14</v>
      </c>
    </row>
    <row r="175" spans="1:5" ht="12.75">
      <c r="A175" s="28" t="s">
        <v>40</v>
      </c>
      <c r="E175" s="29" t="s">
        <v>267</v>
      </c>
    </row>
    <row r="176" spans="1:5" ht="12.75">
      <c r="A176" s="30" t="s">
        <v>41</v>
      </c>
      <c r="E176" s="31" t="s">
        <v>37</v>
      </c>
    </row>
    <row r="177" spans="1:5" ht="12.75">
      <c r="A177" t="s">
        <v>42</v>
      </c>
      <c r="E177" s="29" t="s">
        <v>37</v>
      </c>
    </row>
    <row r="178" spans="1:16" ht="12.75">
      <c r="A178" s="19" t="s">
        <v>35</v>
      </c>
      <c s="23" t="s">
        <v>343</v>
      </c>
      <c s="23" t="s">
        <v>344</v>
      </c>
      <c s="19" t="s">
        <v>37</v>
      </c>
      <c s="24" t="s">
        <v>345</v>
      </c>
      <c s="25" t="s">
        <v>47</v>
      </c>
      <c s="26">
        <v>1</v>
      </c>
      <c s="27">
        <v>0</v>
      </c>
      <c s="27">
        <f>ROUND(ROUND(H178,2)*ROUND(G178,3),2)</f>
      </c>
      <c r="O178">
        <f>(I178*21)/100</f>
      </c>
      <c t="s">
        <v>14</v>
      </c>
    </row>
    <row r="179" spans="1:5" ht="12.75">
      <c r="A179" s="28" t="s">
        <v>40</v>
      </c>
      <c r="E179" s="29" t="s">
        <v>345</v>
      </c>
    </row>
    <row r="180" spans="1:5" ht="12.75">
      <c r="A180" s="30" t="s">
        <v>41</v>
      </c>
      <c r="E180" s="31" t="s">
        <v>37</v>
      </c>
    </row>
    <row r="181" spans="1:5" ht="12.75">
      <c r="A181" t="s">
        <v>42</v>
      </c>
      <c r="E181" s="29" t="s">
        <v>37</v>
      </c>
    </row>
    <row r="182" spans="1:16" ht="12.75">
      <c r="A182" s="19" t="s">
        <v>35</v>
      </c>
      <c s="23" t="s">
        <v>346</v>
      </c>
      <c s="23" t="s">
        <v>347</v>
      </c>
      <c s="19" t="s">
        <v>37</v>
      </c>
      <c s="24" t="s">
        <v>348</v>
      </c>
      <c s="25" t="s">
        <v>47</v>
      </c>
      <c s="26">
        <v>1</v>
      </c>
      <c s="27">
        <v>0</v>
      </c>
      <c s="27">
        <f>ROUND(ROUND(H182,2)*ROUND(G182,3),2)</f>
      </c>
      <c r="O182">
        <f>(I182*21)/100</f>
      </c>
      <c t="s">
        <v>14</v>
      </c>
    </row>
    <row r="183" spans="1:5" ht="12.75">
      <c r="A183" s="28" t="s">
        <v>40</v>
      </c>
      <c r="E183" s="29" t="s">
        <v>348</v>
      </c>
    </row>
    <row r="184" spans="1:5" ht="12.75">
      <c r="A184" s="30" t="s">
        <v>41</v>
      </c>
      <c r="E184" s="31" t="s">
        <v>37</v>
      </c>
    </row>
    <row r="185" spans="1:5" ht="12.75">
      <c r="A185" t="s">
        <v>42</v>
      </c>
      <c r="E185" s="29" t="s">
        <v>37</v>
      </c>
    </row>
    <row r="186" spans="1:16" ht="12.75">
      <c r="A186" s="19" t="s">
        <v>35</v>
      </c>
      <c s="23" t="s">
        <v>349</v>
      </c>
      <c s="23" t="s">
        <v>350</v>
      </c>
      <c s="19" t="s">
        <v>37</v>
      </c>
      <c s="24" t="s">
        <v>351</v>
      </c>
      <c s="25" t="s">
        <v>47</v>
      </c>
      <c s="26">
        <v>1</v>
      </c>
      <c s="27">
        <v>0</v>
      </c>
      <c s="27">
        <f>ROUND(ROUND(H186,2)*ROUND(G186,3),2)</f>
      </c>
      <c r="O186">
        <f>(I186*21)/100</f>
      </c>
      <c t="s">
        <v>14</v>
      </c>
    </row>
    <row r="187" spans="1:5" ht="12.75">
      <c r="A187" s="28" t="s">
        <v>40</v>
      </c>
      <c r="E187" s="29" t="s">
        <v>351</v>
      </c>
    </row>
    <row r="188" spans="1:5" ht="12.75">
      <c r="A188" s="30" t="s">
        <v>41</v>
      </c>
      <c r="E188" s="31" t="s">
        <v>37</v>
      </c>
    </row>
    <row r="189" spans="1:5" ht="12.75">
      <c r="A189" t="s">
        <v>42</v>
      </c>
      <c r="E189" s="29" t="s">
        <v>37</v>
      </c>
    </row>
    <row r="190" spans="1:16" ht="12.75">
      <c r="A190" s="19" t="s">
        <v>35</v>
      </c>
      <c s="23" t="s">
        <v>352</v>
      </c>
      <c s="23" t="s">
        <v>353</v>
      </c>
      <c s="19" t="s">
        <v>37</v>
      </c>
      <c s="24" t="s">
        <v>354</v>
      </c>
      <c s="25" t="s">
        <v>47</v>
      </c>
      <c s="26">
        <v>1</v>
      </c>
      <c s="27">
        <v>0</v>
      </c>
      <c s="27">
        <f>ROUND(ROUND(H190,2)*ROUND(G190,3),2)</f>
      </c>
      <c r="O190">
        <f>(I190*21)/100</f>
      </c>
      <c t="s">
        <v>14</v>
      </c>
    </row>
    <row r="191" spans="1:5" ht="12.75">
      <c r="A191" s="28" t="s">
        <v>40</v>
      </c>
      <c r="E191" s="29" t="s">
        <v>354</v>
      </c>
    </row>
    <row r="192" spans="1:5" ht="12.75">
      <c r="A192" s="30" t="s">
        <v>41</v>
      </c>
      <c r="E192" s="31" t="s">
        <v>37</v>
      </c>
    </row>
    <row r="193" spans="1:5" ht="12.75">
      <c r="A193" t="s">
        <v>42</v>
      </c>
      <c r="E193" s="29" t="s">
        <v>37</v>
      </c>
    </row>
    <row r="194" spans="1:16" ht="12.75">
      <c r="A194" s="19" t="s">
        <v>35</v>
      </c>
      <c s="23" t="s">
        <v>355</v>
      </c>
      <c s="23" t="s">
        <v>356</v>
      </c>
      <c s="19" t="s">
        <v>37</v>
      </c>
      <c s="24" t="s">
        <v>357</v>
      </c>
      <c s="25" t="s">
        <v>47</v>
      </c>
      <c s="26">
        <v>1</v>
      </c>
      <c s="27">
        <v>0</v>
      </c>
      <c s="27">
        <f>ROUND(ROUND(H194,2)*ROUND(G194,3),2)</f>
      </c>
      <c r="O194">
        <f>(I194*21)/100</f>
      </c>
      <c t="s">
        <v>14</v>
      </c>
    </row>
    <row r="195" spans="1:5" ht="12.75">
      <c r="A195" s="28" t="s">
        <v>40</v>
      </c>
      <c r="E195" s="29" t="s">
        <v>357</v>
      </c>
    </row>
    <row r="196" spans="1:5" ht="12.75">
      <c r="A196" s="30" t="s">
        <v>41</v>
      </c>
      <c r="E196" s="31" t="s">
        <v>358</v>
      </c>
    </row>
    <row r="197" spans="1:5" ht="12.75">
      <c r="A197" t="s">
        <v>42</v>
      </c>
      <c r="E197" s="29" t="s">
        <v>37</v>
      </c>
    </row>
    <row r="198" spans="1:16" ht="25.5">
      <c r="A198" s="19" t="s">
        <v>35</v>
      </c>
      <c s="23" t="s">
        <v>262</v>
      </c>
      <c s="23" t="s">
        <v>268</v>
      </c>
      <c s="19" t="s">
        <v>37</v>
      </c>
      <c s="24" t="s">
        <v>269</v>
      </c>
      <c s="25" t="s">
        <v>47</v>
      </c>
      <c s="26">
        <v>1</v>
      </c>
      <c s="27">
        <v>0</v>
      </c>
      <c s="27">
        <f>ROUND(ROUND(H198,2)*ROUND(G198,3),2)</f>
      </c>
      <c r="O198">
        <f>(I198*21)/100</f>
      </c>
      <c t="s">
        <v>14</v>
      </c>
    </row>
    <row r="199" spans="1:5" ht="25.5">
      <c r="A199" s="28" t="s">
        <v>40</v>
      </c>
      <c r="E199" s="29" t="s">
        <v>270</v>
      </c>
    </row>
    <row r="200" spans="1:5" ht="12.75">
      <c r="A200" s="30" t="s">
        <v>41</v>
      </c>
      <c r="E200" s="31" t="s">
        <v>37</v>
      </c>
    </row>
    <row r="201" spans="1:5" ht="12.75">
      <c r="A201" t="s">
        <v>42</v>
      </c>
      <c r="E201" s="29" t="s">
        <v>37</v>
      </c>
    </row>
    <row r="202" spans="1:16" ht="25.5">
      <c r="A202" s="19" t="s">
        <v>35</v>
      </c>
      <c s="23" t="s">
        <v>278</v>
      </c>
      <c s="23" t="s">
        <v>271</v>
      </c>
      <c s="19" t="s">
        <v>37</v>
      </c>
      <c s="24" t="s">
        <v>272</v>
      </c>
      <c s="25" t="s">
        <v>216</v>
      </c>
      <c s="26">
        <v>29.5</v>
      </c>
      <c s="27">
        <v>0</v>
      </c>
      <c s="27">
        <f>ROUND(ROUND(H202,2)*ROUND(G202,3),2)</f>
      </c>
      <c r="O202">
        <f>(I202*21)/100</f>
      </c>
      <c t="s">
        <v>14</v>
      </c>
    </row>
    <row r="203" spans="1:5" ht="25.5">
      <c r="A203" s="28" t="s">
        <v>40</v>
      </c>
      <c r="E203" s="29" t="s">
        <v>273</v>
      </c>
    </row>
    <row r="204" spans="1:5" ht="12.75">
      <c r="A204" s="30" t="s">
        <v>41</v>
      </c>
      <c r="E204" s="31" t="s">
        <v>317</v>
      </c>
    </row>
    <row r="205" spans="1:5" ht="12.75">
      <c r="A205" t="s">
        <v>42</v>
      </c>
      <c r="E205" s="29" t="s">
        <v>37</v>
      </c>
    </row>
    <row r="206" spans="1:16" ht="12.75">
      <c r="A206" s="19" t="s">
        <v>35</v>
      </c>
      <c s="23" t="s">
        <v>287</v>
      </c>
      <c s="23" t="s">
        <v>275</v>
      </c>
      <c s="19" t="s">
        <v>37</v>
      </c>
      <c s="24" t="s">
        <v>276</v>
      </c>
      <c s="25" t="s">
        <v>47</v>
      </c>
      <c s="26">
        <v>6</v>
      </c>
      <c s="27">
        <v>0</v>
      </c>
      <c s="27">
        <f>ROUND(ROUND(H206,2)*ROUND(G206,3),2)</f>
      </c>
      <c r="O206">
        <f>(I206*21)/100</f>
      </c>
      <c t="s">
        <v>14</v>
      </c>
    </row>
    <row r="207" spans="1:5" ht="25.5">
      <c r="A207" s="28" t="s">
        <v>40</v>
      </c>
      <c r="E207" s="29" t="s">
        <v>277</v>
      </c>
    </row>
    <row r="208" spans="1:5" ht="12.75">
      <c r="A208" s="30" t="s">
        <v>41</v>
      </c>
      <c r="E208" s="31" t="s">
        <v>37</v>
      </c>
    </row>
    <row r="209" spans="1:5" ht="12.75">
      <c r="A209" t="s">
        <v>42</v>
      </c>
      <c r="E209" s="29" t="s">
        <v>37</v>
      </c>
    </row>
    <row r="210" spans="1:16" ht="12.75">
      <c r="A210" s="19" t="s">
        <v>35</v>
      </c>
      <c s="23" t="s">
        <v>359</v>
      </c>
      <c s="23" t="s">
        <v>360</v>
      </c>
      <c s="19" t="s">
        <v>37</v>
      </c>
      <c s="24" t="s">
        <v>361</v>
      </c>
      <c s="25" t="s">
        <v>47</v>
      </c>
      <c s="26">
        <v>1</v>
      </c>
      <c s="27">
        <v>0</v>
      </c>
      <c s="27">
        <f>ROUND(ROUND(H210,2)*ROUND(G210,3),2)</f>
      </c>
      <c r="O210">
        <f>(I210*21)/100</f>
      </c>
      <c t="s">
        <v>14</v>
      </c>
    </row>
    <row r="211" spans="1:5" ht="25.5">
      <c r="A211" s="28" t="s">
        <v>40</v>
      </c>
      <c r="E211" s="29" t="s">
        <v>362</v>
      </c>
    </row>
    <row r="212" spans="1:5" ht="12.75">
      <c r="A212" s="30" t="s">
        <v>41</v>
      </c>
      <c r="E212" s="31" t="s">
        <v>37</v>
      </c>
    </row>
    <row r="213" spans="1:5" ht="12.75">
      <c r="A213" t="s">
        <v>42</v>
      </c>
      <c r="E213" s="29" t="s">
        <v>37</v>
      </c>
    </row>
    <row r="214" spans="1:16" ht="12.75">
      <c r="A214" s="19" t="s">
        <v>35</v>
      </c>
      <c s="23" t="s">
        <v>363</v>
      </c>
      <c s="23" t="s">
        <v>279</v>
      </c>
      <c s="19" t="s">
        <v>37</v>
      </c>
      <c s="24" t="s">
        <v>280</v>
      </c>
      <c s="25" t="s">
        <v>216</v>
      </c>
      <c s="26">
        <v>29.5</v>
      </c>
      <c s="27">
        <v>0</v>
      </c>
      <c s="27">
        <f>ROUND(ROUND(H214,2)*ROUND(G214,3),2)</f>
      </c>
      <c r="O214">
        <f>(I214*21)/100</f>
      </c>
      <c t="s">
        <v>14</v>
      </c>
    </row>
    <row r="215" spans="1:5" ht="12.75">
      <c r="A215" s="28" t="s">
        <v>40</v>
      </c>
      <c r="E215" s="29" t="s">
        <v>281</v>
      </c>
    </row>
    <row r="216" spans="1:5" ht="12.75">
      <c r="A216" s="30" t="s">
        <v>41</v>
      </c>
      <c r="E216" s="31" t="s">
        <v>317</v>
      </c>
    </row>
    <row r="217" spans="1:5" ht="12.75">
      <c r="A217" t="s">
        <v>42</v>
      </c>
      <c r="E217" s="29" t="s">
        <v>37</v>
      </c>
    </row>
    <row r="218" spans="1:16" ht="12.75">
      <c r="A218" s="19" t="s">
        <v>35</v>
      </c>
      <c s="23" t="s">
        <v>364</v>
      </c>
      <c s="23" t="s">
        <v>283</v>
      </c>
      <c s="19" t="s">
        <v>37</v>
      </c>
      <c s="24" t="s">
        <v>284</v>
      </c>
      <c s="25" t="s">
        <v>216</v>
      </c>
      <c s="26">
        <v>29.5</v>
      </c>
      <c s="27">
        <v>0</v>
      </c>
      <c s="27">
        <f>ROUND(ROUND(H218,2)*ROUND(G218,3),2)</f>
      </c>
      <c r="O218">
        <f>(I218*21)/100</f>
      </c>
      <c t="s">
        <v>14</v>
      </c>
    </row>
    <row r="219" spans="1:5" ht="12.75">
      <c r="A219" s="28" t="s">
        <v>40</v>
      </c>
      <c r="E219" s="29" t="s">
        <v>284</v>
      </c>
    </row>
    <row r="220" spans="1:5" ht="12.75">
      <c r="A220" s="30" t="s">
        <v>41</v>
      </c>
      <c r="E220" s="31" t="s">
        <v>317</v>
      </c>
    </row>
    <row r="221" spans="1:5" ht="12.75">
      <c r="A221" t="s">
        <v>42</v>
      </c>
      <c r="E221" s="29" t="s">
        <v>37</v>
      </c>
    </row>
    <row r="222" spans="1:16" ht="12.75">
      <c r="A222" s="19" t="s">
        <v>35</v>
      </c>
      <c s="23" t="s">
        <v>365</v>
      </c>
      <c s="23" t="s">
        <v>366</v>
      </c>
      <c s="19" t="s">
        <v>37</v>
      </c>
      <c s="24" t="s">
        <v>367</v>
      </c>
      <c s="25" t="s">
        <v>47</v>
      </c>
      <c s="26">
        <v>1</v>
      </c>
      <c s="27">
        <v>0</v>
      </c>
      <c s="27">
        <f>ROUND(ROUND(H222,2)*ROUND(G222,3),2)</f>
      </c>
      <c r="O222">
        <f>(I222*21)/100</f>
      </c>
      <c t="s">
        <v>14</v>
      </c>
    </row>
    <row r="223" spans="1:5" ht="12.75">
      <c r="A223" s="28" t="s">
        <v>40</v>
      </c>
      <c r="E223" s="29" t="s">
        <v>37</v>
      </c>
    </row>
    <row r="224" spans="1:5" ht="12.75">
      <c r="A224" s="30" t="s">
        <v>41</v>
      </c>
      <c r="E224" s="31" t="s">
        <v>37</v>
      </c>
    </row>
    <row r="225" spans="1:5" ht="12.75">
      <c r="A225" t="s">
        <v>42</v>
      </c>
      <c r="E225" s="29" t="s">
        <v>37</v>
      </c>
    </row>
    <row r="226" spans="1:16" ht="12.75">
      <c r="A226" s="19" t="s">
        <v>35</v>
      </c>
      <c s="23" t="s">
        <v>368</v>
      </c>
      <c s="23" t="s">
        <v>369</v>
      </c>
      <c s="19" t="s">
        <v>37</v>
      </c>
      <c s="24" t="s">
        <v>370</v>
      </c>
      <c s="25" t="s">
        <v>47</v>
      </c>
      <c s="26">
        <v>1</v>
      </c>
      <c s="27">
        <v>0</v>
      </c>
      <c s="27">
        <f>ROUND(ROUND(H226,2)*ROUND(G226,3),2)</f>
      </c>
      <c r="O226">
        <f>(I226*21)/100</f>
      </c>
      <c t="s">
        <v>14</v>
      </c>
    </row>
    <row r="227" spans="1:5" ht="12.75">
      <c r="A227" s="28" t="s">
        <v>40</v>
      </c>
      <c r="E227" s="29" t="s">
        <v>370</v>
      </c>
    </row>
    <row r="228" spans="1:5" ht="12.75">
      <c r="A228" s="30" t="s">
        <v>41</v>
      </c>
      <c r="E228" s="31" t="s">
        <v>37</v>
      </c>
    </row>
    <row r="229" spans="1:5" ht="12.75">
      <c r="A229" t="s">
        <v>42</v>
      </c>
      <c r="E229" s="29" t="s">
        <v>37</v>
      </c>
    </row>
    <row r="230" spans="1:18" ht="12.75" customHeight="1">
      <c r="A230" s="5" t="s">
        <v>33</v>
      </c>
      <c s="5"/>
      <c s="34" t="s">
        <v>30</v>
      </c>
      <c s="5"/>
      <c s="21" t="s">
        <v>34</v>
      </c>
      <c s="5"/>
      <c s="5"/>
      <c s="5"/>
      <c s="35">
        <f>0+Q230</f>
      </c>
      <c r="O230">
        <f>0+R230</f>
      </c>
      <c r="Q230">
        <f>0+I231+I235</f>
      </c>
      <c>
        <f>0+O231+O235</f>
      </c>
    </row>
    <row r="231" spans="1:16" ht="25.5">
      <c r="A231" s="19" t="s">
        <v>35</v>
      </c>
      <c s="23" t="s">
        <v>371</v>
      </c>
      <c s="23" t="s">
        <v>372</v>
      </c>
      <c s="19" t="s">
        <v>37</v>
      </c>
      <c s="24" t="s">
        <v>373</v>
      </c>
      <c s="25" t="s">
        <v>216</v>
      </c>
      <c s="26">
        <v>8.05</v>
      </c>
      <c s="27">
        <v>0</v>
      </c>
      <c s="27">
        <f>ROUND(ROUND(H231,2)*ROUND(G231,3),2)</f>
      </c>
      <c r="O231">
        <f>(I231*21)/100</f>
      </c>
      <c t="s">
        <v>14</v>
      </c>
    </row>
    <row r="232" spans="1:5" ht="38.25">
      <c r="A232" s="28" t="s">
        <v>40</v>
      </c>
      <c r="E232" s="29" t="s">
        <v>374</v>
      </c>
    </row>
    <row r="233" spans="1:5" ht="38.25">
      <c r="A233" s="30" t="s">
        <v>41</v>
      </c>
      <c r="E233" s="37" t="s">
        <v>375</v>
      </c>
    </row>
    <row r="234" spans="1:5" ht="12.75">
      <c r="A234" t="s">
        <v>42</v>
      </c>
      <c r="E234" s="29" t="s">
        <v>37</v>
      </c>
    </row>
    <row r="235" spans="1:16" ht="12.75">
      <c r="A235" s="19" t="s">
        <v>35</v>
      </c>
      <c s="23" t="s">
        <v>376</v>
      </c>
      <c s="23" t="s">
        <v>377</v>
      </c>
      <c s="19" t="s">
        <v>37</v>
      </c>
      <c s="24" t="s">
        <v>378</v>
      </c>
      <c s="25" t="s">
        <v>216</v>
      </c>
      <c s="26">
        <v>1.55</v>
      </c>
      <c s="27">
        <v>0</v>
      </c>
      <c s="27">
        <f>ROUND(ROUND(H235,2)*ROUND(G235,3),2)</f>
      </c>
      <c r="O235">
        <f>(I235*21)/100</f>
      </c>
      <c t="s">
        <v>14</v>
      </c>
    </row>
    <row r="236" spans="1:5" ht="12.75">
      <c r="A236" s="28" t="s">
        <v>40</v>
      </c>
      <c r="E236" s="29" t="s">
        <v>379</v>
      </c>
    </row>
    <row r="237" spans="1:5" ht="38.25">
      <c r="A237" s="30" t="s">
        <v>41</v>
      </c>
      <c r="E237" s="37" t="s">
        <v>380</v>
      </c>
    </row>
    <row r="238" spans="1:5" ht="12.75">
      <c r="A238" t="s">
        <v>42</v>
      </c>
      <c r="E238" s="29" t="s">
        <v>37</v>
      </c>
    </row>
    <row r="239" spans="1:18" ht="12.75" customHeight="1">
      <c r="A239" s="5" t="s">
        <v>33</v>
      </c>
      <c s="5"/>
      <c s="34" t="s">
        <v>285</v>
      </c>
      <c s="5"/>
      <c s="21" t="s">
        <v>286</v>
      </c>
      <c s="5"/>
      <c s="5"/>
      <c s="5"/>
      <c s="35">
        <f>0+Q239</f>
      </c>
      <c r="O239">
        <f>0+R239</f>
      </c>
      <c r="Q239">
        <f>0+I240</f>
      </c>
      <c>
        <f>0+O240</f>
      </c>
    </row>
    <row r="240" spans="1:16" ht="12.75">
      <c r="A240" s="19" t="s">
        <v>35</v>
      </c>
      <c s="23" t="s">
        <v>381</v>
      </c>
      <c s="23" t="s">
        <v>288</v>
      </c>
      <c s="19" t="s">
        <v>37</v>
      </c>
      <c s="24" t="s">
        <v>289</v>
      </c>
      <c s="25" t="s">
        <v>198</v>
      </c>
      <c s="26">
        <v>93.143</v>
      </c>
      <c s="27">
        <v>0</v>
      </c>
      <c s="27">
        <f>ROUND(ROUND(H240,2)*ROUND(G240,3),2)</f>
      </c>
      <c r="O240">
        <f>(I240*21)/100</f>
      </c>
      <c t="s">
        <v>14</v>
      </c>
    </row>
    <row r="241" spans="1:5" ht="38.25">
      <c r="A241" s="28" t="s">
        <v>40</v>
      </c>
      <c r="E241" s="29" t="s">
        <v>290</v>
      </c>
    </row>
    <row r="242" spans="1:5" ht="12.75">
      <c r="A242" s="30" t="s">
        <v>41</v>
      </c>
      <c r="E242" s="31" t="s">
        <v>37</v>
      </c>
    </row>
    <row r="243" spans="1:5" ht="12.75">
      <c r="A243" t="s">
        <v>42</v>
      </c>
      <c r="E243" s="29" t="s">
        <v>37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9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0+O8+O89+O102+O123+O132+O141+O290</f>
      </c>
      <c t="s">
        <v>13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382</v>
      </c>
      <c s="36">
        <f>0+I8+I89+I102+I123+I132+I141+I290</f>
      </c>
      <c r="O3" t="s">
        <v>9</v>
      </c>
      <c t="s">
        <v>14</v>
      </c>
    </row>
    <row r="4" spans="1:16" ht="15" customHeight="1">
      <c r="A4" t="s">
        <v>7</v>
      </c>
      <c s="12" t="s">
        <v>8</v>
      </c>
      <c s="13" t="s">
        <v>382</v>
      </c>
      <c s="5"/>
      <c s="14" t="s">
        <v>16</v>
      </c>
      <c s="5"/>
      <c s="5"/>
      <c s="15"/>
      <c s="15"/>
      <c r="O4" t="s">
        <v>10</v>
      </c>
      <c t="s">
        <v>14</v>
      </c>
    </row>
    <row r="5" spans="1:16" ht="12.75" customHeight="1">
      <c r="A5" s="11" t="s">
        <v>17</v>
      </c>
      <c s="11" t="s">
        <v>19</v>
      </c>
      <c s="11" t="s">
        <v>21</v>
      </c>
      <c s="11" t="s">
        <v>22</v>
      </c>
      <c s="11" t="s">
        <v>23</v>
      </c>
      <c s="11" t="s">
        <v>25</v>
      </c>
      <c s="11" t="s">
        <v>27</v>
      </c>
      <c s="11" t="s">
        <v>28</v>
      </c>
      <c s="11"/>
      <c r="O5" t="s">
        <v>11</v>
      </c>
      <c t="s">
        <v>14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18</v>
      </c>
      <c s="11" t="s">
        <v>20</v>
      </c>
      <c s="11" t="s">
        <v>14</v>
      </c>
      <c s="11" t="s">
        <v>12</v>
      </c>
      <c s="11" t="s">
        <v>24</v>
      </c>
      <c s="11" t="s">
        <v>26</v>
      </c>
      <c s="11" t="s">
        <v>13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20</v>
      </c>
      <c s="15"/>
      <c s="21" t="s">
        <v>138</v>
      </c>
      <c s="15"/>
      <c s="15"/>
      <c s="15"/>
      <c s="22">
        <f>0+Q8</f>
      </c>
      <c r="O8">
        <f>0+R8</f>
      </c>
      <c r="Q8">
        <f>0+I9+I13+I17+I21+I25+I29+I33+I37+I41+I45+I49+I53+I57+I61+I65+I69+I73+I77+I81+I85</f>
      </c>
      <c>
        <f>0+O9+O13+O17+O21+O25+O29+O33+O37+O41+O45+O49+O53+O57+O61+O65+O69+O73+O77+O81+O85</f>
      </c>
    </row>
    <row r="9" spans="1:16" ht="12.75">
      <c r="A9" s="19" t="s">
        <v>35</v>
      </c>
      <c s="23" t="s">
        <v>20</v>
      </c>
      <c s="23" t="s">
        <v>151</v>
      </c>
      <c s="19" t="s">
        <v>37</v>
      </c>
      <c s="24" t="s">
        <v>152</v>
      </c>
      <c s="25" t="s">
        <v>153</v>
      </c>
      <c s="26">
        <v>370</v>
      </c>
      <c s="27">
        <v>0</v>
      </c>
      <c s="27">
        <f>ROUND(ROUND(H9,2)*ROUND(G9,3),2)</f>
      </c>
      <c r="O9">
        <f>(I9*21)/100</f>
      </c>
      <c t="s">
        <v>14</v>
      </c>
    </row>
    <row r="10" spans="1:5" ht="25.5">
      <c r="A10" s="28" t="s">
        <v>40</v>
      </c>
      <c r="E10" s="29" t="s">
        <v>154</v>
      </c>
    </row>
    <row r="11" spans="1:5" ht="25.5">
      <c r="A11" s="30" t="s">
        <v>41</v>
      </c>
      <c r="E11" s="37" t="s">
        <v>383</v>
      </c>
    </row>
    <row r="12" spans="1:5" ht="12.75">
      <c r="A12" t="s">
        <v>42</v>
      </c>
      <c r="E12" s="29" t="s">
        <v>37</v>
      </c>
    </row>
    <row r="13" spans="1:16" ht="12.75">
      <c r="A13" s="19" t="s">
        <v>35</v>
      </c>
      <c s="23" t="s">
        <v>14</v>
      </c>
      <c s="23" t="s">
        <v>156</v>
      </c>
      <c s="19" t="s">
        <v>37</v>
      </c>
      <c s="24" t="s">
        <v>157</v>
      </c>
      <c s="25" t="s">
        <v>158</v>
      </c>
      <c s="26">
        <v>74</v>
      </c>
      <c s="27">
        <v>0</v>
      </c>
      <c s="27">
        <f>ROUND(ROUND(H13,2)*ROUND(G13,3),2)</f>
      </c>
      <c r="O13">
        <f>(I13*21)/100</f>
      </c>
      <c t="s">
        <v>14</v>
      </c>
    </row>
    <row r="14" spans="1:5" ht="25.5">
      <c r="A14" s="28" t="s">
        <v>40</v>
      </c>
      <c r="E14" s="29" t="s">
        <v>159</v>
      </c>
    </row>
    <row r="15" spans="1:5" ht="12.75">
      <c r="A15" s="30" t="s">
        <v>41</v>
      </c>
      <c r="E15" s="31" t="s">
        <v>384</v>
      </c>
    </row>
    <row r="16" spans="1:5" ht="12.75">
      <c r="A16" t="s">
        <v>42</v>
      </c>
      <c r="E16" s="29" t="s">
        <v>37</v>
      </c>
    </row>
    <row r="17" spans="1:16" ht="12.75">
      <c r="A17" s="19" t="s">
        <v>35</v>
      </c>
      <c s="23" t="s">
        <v>12</v>
      </c>
      <c s="23" t="s">
        <v>385</v>
      </c>
      <c s="19" t="s">
        <v>37</v>
      </c>
      <c s="24" t="s">
        <v>386</v>
      </c>
      <c s="25" t="s">
        <v>216</v>
      </c>
      <c s="26">
        <v>7</v>
      </c>
      <c s="27">
        <v>0</v>
      </c>
      <c s="27">
        <f>ROUND(ROUND(H17,2)*ROUND(G17,3),2)</f>
      </c>
      <c r="O17">
        <f>(I17*21)/100</f>
      </c>
      <c t="s">
        <v>14</v>
      </c>
    </row>
    <row r="18" spans="1:5" ht="63.75">
      <c r="A18" s="28" t="s">
        <v>40</v>
      </c>
      <c r="E18" s="29" t="s">
        <v>387</v>
      </c>
    </row>
    <row r="19" spans="1:5" ht="12.75">
      <c r="A19" s="30" t="s">
        <v>41</v>
      </c>
      <c r="E19" s="31" t="s">
        <v>388</v>
      </c>
    </row>
    <row r="20" spans="1:5" ht="12.75">
      <c r="A20" t="s">
        <v>42</v>
      </c>
      <c r="E20" s="29" t="s">
        <v>37</v>
      </c>
    </row>
    <row r="21" spans="1:16" ht="12.75">
      <c r="A21" s="19" t="s">
        <v>35</v>
      </c>
      <c s="23" t="s">
        <v>24</v>
      </c>
      <c s="23" t="s">
        <v>389</v>
      </c>
      <c s="19" t="s">
        <v>37</v>
      </c>
      <c s="24" t="s">
        <v>390</v>
      </c>
      <c s="25" t="s">
        <v>216</v>
      </c>
      <c s="26">
        <v>6</v>
      </c>
      <c s="27">
        <v>0</v>
      </c>
      <c s="27">
        <f>ROUND(ROUND(H21,2)*ROUND(G21,3),2)</f>
      </c>
      <c r="O21">
        <f>(I21*21)/100</f>
      </c>
      <c t="s">
        <v>14</v>
      </c>
    </row>
    <row r="22" spans="1:5" ht="63.75">
      <c r="A22" s="28" t="s">
        <v>40</v>
      </c>
      <c r="E22" s="29" t="s">
        <v>391</v>
      </c>
    </row>
    <row r="23" spans="1:5" ht="25.5">
      <c r="A23" s="30" t="s">
        <v>41</v>
      </c>
      <c r="E23" s="31" t="s">
        <v>392</v>
      </c>
    </row>
    <row r="24" spans="1:5" ht="12.75">
      <c r="A24" t="s">
        <v>42</v>
      </c>
      <c r="E24" s="29" t="s">
        <v>37</v>
      </c>
    </row>
    <row r="25" spans="1:16" ht="12.75">
      <c r="A25" s="19" t="s">
        <v>35</v>
      </c>
      <c s="23" t="s">
        <v>26</v>
      </c>
      <c s="23" t="s">
        <v>393</v>
      </c>
      <c s="19" t="s">
        <v>37</v>
      </c>
      <c s="24" t="s">
        <v>394</v>
      </c>
      <c s="25" t="s">
        <v>163</v>
      </c>
      <c s="26">
        <v>22.275</v>
      </c>
      <c s="27">
        <v>0</v>
      </c>
      <c s="27">
        <f>ROUND(ROUND(H25,2)*ROUND(G25,3),2)</f>
      </c>
      <c r="O25">
        <f>(I25*21)/100</f>
      </c>
      <c t="s">
        <v>14</v>
      </c>
    </row>
    <row r="26" spans="1:5" ht="25.5">
      <c r="A26" s="28" t="s">
        <v>40</v>
      </c>
      <c r="E26" s="29" t="s">
        <v>395</v>
      </c>
    </row>
    <row r="27" spans="1:5" ht="63.75">
      <c r="A27" s="30" t="s">
        <v>41</v>
      </c>
      <c r="E27" s="37" t="s">
        <v>396</v>
      </c>
    </row>
    <row r="28" spans="1:5" ht="12.75">
      <c r="A28" t="s">
        <v>42</v>
      </c>
      <c r="E28" s="29" t="s">
        <v>37</v>
      </c>
    </row>
    <row r="29" spans="1:16" ht="25.5">
      <c r="A29" s="19" t="s">
        <v>35</v>
      </c>
      <c s="23" t="s">
        <v>13</v>
      </c>
      <c s="23" t="s">
        <v>397</v>
      </c>
      <c s="19" t="s">
        <v>37</v>
      </c>
      <c s="24" t="s">
        <v>398</v>
      </c>
      <c s="25" t="s">
        <v>163</v>
      </c>
      <c s="26">
        <v>138.697</v>
      </c>
      <c s="27">
        <v>0</v>
      </c>
      <c s="27">
        <f>ROUND(ROUND(H29,2)*ROUND(G29,3),2)</f>
      </c>
      <c r="O29">
        <f>(I29*21)/100</f>
      </c>
      <c t="s">
        <v>14</v>
      </c>
    </row>
    <row r="30" spans="1:5" ht="38.25">
      <c r="A30" s="28" t="s">
        <v>40</v>
      </c>
      <c r="E30" s="29" t="s">
        <v>399</v>
      </c>
    </row>
    <row r="31" spans="1:5" ht="280.5">
      <c r="A31" s="30" t="s">
        <v>41</v>
      </c>
      <c r="E31" s="37" t="s">
        <v>400</v>
      </c>
    </row>
    <row r="32" spans="1:5" ht="12.75">
      <c r="A32" t="s">
        <v>42</v>
      </c>
      <c r="E32" s="29" t="s">
        <v>37</v>
      </c>
    </row>
    <row r="33" spans="1:16" ht="25.5">
      <c r="A33" s="19" t="s">
        <v>35</v>
      </c>
      <c s="23" t="s">
        <v>57</v>
      </c>
      <c s="23" t="s">
        <v>401</v>
      </c>
      <c s="19" t="s">
        <v>37</v>
      </c>
      <c s="24" t="s">
        <v>402</v>
      </c>
      <c s="25" t="s">
        <v>163</v>
      </c>
      <c s="26">
        <v>69.349</v>
      </c>
      <c s="27">
        <v>0</v>
      </c>
      <c s="27">
        <f>ROUND(ROUND(H33,2)*ROUND(G33,3),2)</f>
      </c>
      <c r="O33">
        <f>(I33*21)/100</f>
      </c>
      <c t="s">
        <v>14</v>
      </c>
    </row>
    <row r="34" spans="1:5" ht="38.25">
      <c r="A34" s="28" t="s">
        <v>40</v>
      </c>
      <c r="E34" s="29" t="s">
        <v>403</v>
      </c>
    </row>
    <row r="35" spans="1:5" ht="12.75">
      <c r="A35" s="30" t="s">
        <v>41</v>
      </c>
      <c r="E35" s="31" t="s">
        <v>404</v>
      </c>
    </row>
    <row r="36" spans="1:5" ht="12.75">
      <c r="A36" t="s">
        <v>42</v>
      </c>
      <c r="E36" s="29" t="s">
        <v>37</v>
      </c>
    </row>
    <row r="37" spans="1:16" ht="25.5">
      <c r="A37" s="19" t="s">
        <v>35</v>
      </c>
      <c s="23" t="s">
        <v>60</v>
      </c>
      <c s="23" t="s">
        <v>405</v>
      </c>
      <c s="19" t="s">
        <v>37</v>
      </c>
      <c s="24" t="s">
        <v>406</v>
      </c>
      <c s="25" t="s">
        <v>163</v>
      </c>
      <c s="26">
        <v>23.116</v>
      </c>
      <c s="27">
        <v>0</v>
      </c>
      <c s="27">
        <f>ROUND(ROUND(H37,2)*ROUND(G37,3),2)</f>
      </c>
      <c r="O37">
        <f>(I37*21)/100</f>
      </c>
      <c t="s">
        <v>14</v>
      </c>
    </row>
    <row r="38" spans="1:5" ht="38.25">
      <c r="A38" s="28" t="s">
        <v>40</v>
      </c>
      <c r="E38" s="29" t="s">
        <v>407</v>
      </c>
    </row>
    <row r="39" spans="1:5" ht="12.75">
      <c r="A39" s="30" t="s">
        <v>41</v>
      </c>
      <c r="E39" s="31" t="s">
        <v>408</v>
      </c>
    </row>
    <row r="40" spans="1:5" ht="12.75">
      <c r="A40" t="s">
        <v>42</v>
      </c>
      <c r="E40" s="29" t="s">
        <v>37</v>
      </c>
    </row>
    <row r="41" spans="1:16" ht="25.5">
      <c r="A41" s="19" t="s">
        <v>35</v>
      </c>
      <c s="23" t="s">
        <v>30</v>
      </c>
      <c s="23" t="s">
        <v>174</v>
      </c>
      <c s="19" t="s">
        <v>37</v>
      </c>
      <c s="24" t="s">
        <v>175</v>
      </c>
      <c s="25" t="s">
        <v>163</v>
      </c>
      <c s="26">
        <v>23.116</v>
      </c>
      <c s="27">
        <v>0</v>
      </c>
      <c s="27">
        <f>ROUND(ROUND(H41,2)*ROUND(G41,3),2)</f>
      </c>
      <c r="O41">
        <f>(I41*21)/100</f>
      </c>
      <c t="s">
        <v>14</v>
      </c>
    </row>
    <row r="42" spans="1:5" ht="25.5">
      <c r="A42" s="28" t="s">
        <v>40</v>
      </c>
      <c r="E42" s="29" t="s">
        <v>176</v>
      </c>
    </row>
    <row r="43" spans="1:5" ht="12.75">
      <c r="A43" s="30" t="s">
        <v>41</v>
      </c>
      <c r="E43" s="31" t="s">
        <v>408</v>
      </c>
    </row>
    <row r="44" spans="1:5" ht="12.75">
      <c r="A44" t="s">
        <v>42</v>
      </c>
      <c r="E44" s="29" t="s">
        <v>37</v>
      </c>
    </row>
    <row r="45" spans="1:16" ht="12.75">
      <c r="A45" s="19" t="s">
        <v>35</v>
      </c>
      <c s="23" t="s">
        <v>32</v>
      </c>
      <c s="23" t="s">
        <v>409</v>
      </c>
      <c s="19" t="s">
        <v>37</v>
      </c>
      <c s="24" t="s">
        <v>410</v>
      </c>
      <c s="25" t="s">
        <v>141</v>
      </c>
      <c s="26">
        <v>178.26</v>
      </c>
      <c s="27">
        <v>0</v>
      </c>
      <c s="27">
        <f>ROUND(ROUND(H45,2)*ROUND(G45,3),2)</f>
      </c>
      <c r="O45">
        <f>(I45*21)/100</f>
      </c>
      <c t="s">
        <v>14</v>
      </c>
    </row>
    <row r="46" spans="1:5" ht="25.5">
      <c r="A46" s="28" t="s">
        <v>40</v>
      </c>
      <c r="E46" s="29" t="s">
        <v>411</v>
      </c>
    </row>
    <row r="47" spans="1:5" ht="114.75">
      <c r="A47" s="30" t="s">
        <v>41</v>
      </c>
      <c r="E47" s="37" t="s">
        <v>412</v>
      </c>
    </row>
    <row r="48" spans="1:5" ht="12.75">
      <c r="A48" t="s">
        <v>42</v>
      </c>
      <c r="E48" s="29" t="s">
        <v>37</v>
      </c>
    </row>
    <row r="49" spans="1:16" ht="12.75">
      <c r="A49" s="19" t="s">
        <v>35</v>
      </c>
      <c s="23" t="s">
        <v>67</v>
      </c>
      <c s="23" t="s">
        <v>413</v>
      </c>
      <c s="19" t="s">
        <v>37</v>
      </c>
      <c s="24" t="s">
        <v>414</v>
      </c>
      <c s="25" t="s">
        <v>141</v>
      </c>
      <c s="26">
        <v>32.3</v>
      </c>
      <c s="27">
        <v>0</v>
      </c>
      <c s="27">
        <f>ROUND(ROUND(H49,2)*ROUND(G49,3),2)</f>
      </c>
      <c r="O49">
        <f>(I49*21)/100</f>
      </c>
      <c t="s">
        <v>14</v>
      </c>
    </row>
    <row r="50" spans="1:5" ht="25.5">
      <c r="A50" s="28" t="s">
        <v>40</v>
      </c>
      <c r="E50" s="29" t="s">
        <v>415</v>
      </c>
    </row>
    <row r="51" spans="1:5" ht="51">
      <c r="A51" s="30" t="s">
        <v>41</v>
      </c>
      <c r="E51" s="37" t="s">
        <v>416</v>
      </c>
    </row>
    <row r="52" spans="1:5" ht="12.75">
      <c r="A52" t="s">
        <v>42</v>
      </c>
      <c r="E52" s="29" t="s">
        <v>37</v>
      </c>
    </row>
    <row r="53" spans="1:16" ht="12.75">
      <c r="A53" s="19" t="s">
        <v>35</v>
      </c>
      <c s="23" t="s">
        <v>71</v>
      </c>
      <c s="23" t="s">
        <v>177</v>
      </c>
      <c s="19" t="s">
        <v>37</v>
      </c>
      <c s="24" t="s">
        <v>178</v>
      </c>
      <c s="25" t="s">
        <v>141</v>
      </c>
      <c s="26">
        <v>208.286</v>
      </c>
      <c s="27">
        <v>0</v>
      </c>
      <c s="27">
        <f>ROUND(ROUND(H53,2)*ROUND(G53,3),2)</f>
      </c>
      <c r="O53">
        <f>(I53*21)/100</f>
      </c>
      <c t="s">
        <v>14</v>
      </c>
    </row>
    <row r="54" spans="1:5" ht="25.5">
      <c r="A54" s="28" t="s">
        <v>40</v>
      </c>
      <c r="E54" s="29" t="s">
        <v>179</v>
      </c>
    </row>
    <row r="55" spans="1:5" ht="114.75">
      <c r="A55" s="30" t="s">
        <v>41</v>
      </c>
      <c r="E55" s="37" t="s">
        <v>417</v>
      </c>
    </row>
    <row r="56" spans="1:5" ht="12.75">
      <c r="A56" t="s">
        <v>42</v>
      </c>
      <c r="E56" s="29" t="s">
        <v>37</v>
      </c>
    </row>
    <row r="57" spans="1:16" ht="12.75">
      <c r="A57" s="19" t="s">
        <v>35</v>
      </c>
      <c s="23" t="s">
        <v>74</v>
      </c>
      <c s="23" t="s">
        <v>418</v>
      </c>
      <c s="19" t="s">
        <v>37</v>
      </c>
      <c s="24" t="s">
        <v>419</v>
      </c>
      <c s="25" t="s">
        <v>141</v>
      </c>
      <c s="26">
        <v>178.26</v>
      </c>
      <c s="27">
        <v>0</v>
      </c>
      <c s="27">
        <f>ROUND(ROUND(H57,2)*ROUND(G57,3),2)</f>
      </c>
      <c r="O57">
        <f>(I57*21)/100</f>
      </c>
      <c t="s">
        <v>14</v>
      </c>
    </row>
    <row r="58" spans="1:5" ht="25.5">
      <c r="A58" s="28" t="s">
        <v>40</v>
      </c>
      <c r="E58" s="29" t="s">
        <v>420</v>
      </c>
    </row>
    <row r="59" spans="1:5" ht="12.75">
      <c r="A59" s="30" t="s">
        <v>41</v>
      </c>
      <c r="E59" s="31" t="s">
        <v>37</v>
      </c>
    </row>
    <row r="60" spans="1:5" ht="12.75">
      <c r="A60" t="s">
        <v>42</v>
      </c>
      <c r="E60" s="29" t="s">
        <v>37</v>
      </c>
    </row>
    <row r="61" spans="1:16" ht="12.75">
      <c r="A61" s="19" t="s">
        <v>35</v>
      </c>
      <c s="23" t="s">
        <v>77</v>
      </c>
      <c s="23" t="s">
        <v>421</v>
      </c>
      <c s="19" t="s">
        <v>37</v>
      </c>
      <c s="24" t="s">
        <v>422</v>
      </c>
      <c s="25" t="s">
        <v>141</v>
      </c>
      <c s="26">
        <v>32.3</v>
      </c>
      <c s="27">
        <v>0</v>
      </c>
      <c s="27">
        <f>ROUND(ROUND(H61,2)*ROUND(G61,3),2)</f>
      </c>
      <c r="O61">
        <f>(I61*21)/100</f>
      </c>
      <c t="s">
        <v>14</v>
      </c>
    </row>
    <row r="62" spans="1:5" ht="25.5">
      <c r="A62" s="28" t="s">
        <v>40</v>
      </c>
      <c r="E62" s="29" t="s">
        <v>423</v>
      </c>
    </row>
    <row r="63" spans="1:5" ht="12.75">
      <c r="A63" s="30" t="s">
        <v>41</v>
      </c>
      <c r="E63" s="31" t="s">
        <v>37</v>
      </c>
    </row>
    <row r="64" spans="1:5" ht="12.75">
      <c r="A64" t="s">
        <v>42</v>
      </c>
      <c r="E64" s="29" t="s">
        <v>37</v>
      </c>
    </row>
    <row r="65" spans="1:16" ht="12.75">
      <c r="A65" s="19" t="s">
        <v>35</v>
      </c>
      <c s="23" t="s">
        <v>80</v>
      </c>
      <c s="23" t="s">
        <v>181</v>
      </c>
      <c s="19" t="s">
        <v>37</v>
      </c>
      <c s="24" t="s">
        <v>182</v>
      </c>
      <c s="25" t="s">
        <v>141</v>
      </c>
      <c s="26">
        <v>208.286</v>
      </c>
      <c s="27">
        <v>0</v>
      </c>
      <c s="27">
        <f>ROUND(ROUND(H65,2)*ROUND(G65,3),2)</f>
      </c>
      <c r="O65">
        <f>(I65*21)/100</f>
      </c>
      <c t="s">
        <v>14</v>
      </c>
    </row>
    <row r="66" spans="1:5" ht="25.5">
      <c r="A66" s="28" t="s">
        <v>40</v>
      </c>
      <c r="E66" s="29" t="s">
        <v>183</v>
      </c>
    </row>
    <row r="67" spans="1:5" ht="12.75">
      <c r="A67" s="30" t="s">
        <v>41</v>
      </c>
      <c r="E67" s="31" t="s">
        <v>37</v>
      </c>
    </row>
    <row r="68" spans="1:5" ht="12.75">
      <c r="A68" t="s">
        <v>42</v>
      </c>
      <c r="E68" s="29" t="s">
        <v>37</v>
      </c>
    </row>
    <row r="69" spans="1:16" ht="12.75">
      <c r="A69" s="19" t="s">
        <v>35</v>
      </c>
      <c s="23" t="s">
        <v>83</v>
      </c>
      <c s="23" t="s">
        <v>192</v>
      </c>
      <c s="19" t="s">
        <v>37</v>
      </c>
      <c s="24" t="s">
        <v>193</v>
      </c>
      <c s="25" t="s">
        <v>163</v>
      </c>
      <c s="26">
        <v>231.162</v>
      </c>
      <c s="27">
        <v>0</v>
      </c>
      <c s="27">
        <f>ROUND(ROUND(H69,2)*ROUND(G69,3),2)</f>
      </c>
      <c r="O69">
        <f>(I69*21)/100</f>
      </c>
      <c t="s">
        <v>14</v>
      </c>
    </row>
    <row r="70" spans="1:5" ht="25.5">
      <c r="A70" s="28" t="s">
        <v>40</v>
      </c>
      <c r="E70" s="29" t="s">
        <v>194</v>
      </c>
    </row>
    <row r="71" spans="1:5" ht="89.25">
      <c r="A71" s="30" t="s">
        <v>41</v>
      </c>
      <c r="E71" s="37" t="s">
        <v>424</v>
      </c>
    </row>
    <row r="72" spans="1:5" ht="12.75">
      <c r="A72" t="s">
        <v>42</v>
      </c>
      <c r="E72" s="29" t="s">
        <v>37</v>
      </c>
    </row>
    <row r="73" spans="1:16" ht="12.75">
      <c r="A73" s="19" t="s">
        <v>35</v>
      </c>
      <c s="23" t="s">
        <v>86</v>
      </c>
      <c s="23" t="s">
        <v>200</v>
      </c>
      <c s="19" t="s">
        <v>37</v>
      </c>
      <c s="24" t="s">
        <v>201</v>
      </c>
      <c s="25" t="s">
        <v>163</v>
      </c>
      <c s="26">
        <v>123.378</v>
      </c>
      <c s="27">
        <v>0</v>
      </c>
      <c s="27">
        <f>ROUND(ROUND(H73,2)*ROUND(G73,3),2)</f>
      </c>
      <c r="O73">
        <f>(I73*21)/100</f>
      </c>
      <c t="s">
        <v>14</v>
      </c>
    </row>
    <row r="74" spans="1:5" ht="25.5">
      <c r="A74" s="28" t="s">
        <v>40</v>
      </c>
      <c r="E74" s="29" t="s">
        <v>202</v>
      </c>
    </row>
    <row r="75" spans="1:5" ht="25.5">
      <c r="A75" s="30" t="s">
        <v>41</v>
      </c>
      <c r="E75" s="31" t="s">
        <v>425</v>
      </c>
    </row>
    <row r="76" spans="1:5" ht="12.75">
      <c r="A76" t="s">
        <v>42</v>
      </c>
      <c r="E76" s="29" t="s">
        <v>37</v>
      </c>
    </row>
    <row r="77" spans="1:16" ht="25.5">
      <c r="A77" s="19" t="s">
        <v>35</v>
      </c>
      <c s="23" t="s">
        <v>93</v>
      </c>
      <c s="23" t="s">
        <v>204</v>
      </c>
      <c s="19" t="s">
        <v>37</v>
      </c>
      <c s="24" t="s">
        <v>205</v>
      </c>
      <c s="25" t="s">
        <v>163</v>
      </c>
      <c s="26">
        <v>78.912</v>
      </c>
      <c s="27">
        <v>0</v>
      </c>
      <c s="27">
        <f>ROUND(ROUND(H77,2)*ROUND(G77,3),2)</f>
      </c>
      <c r="O77">
        <f>(I77*21)/100</f>
      </c>
      <c t="s">
        <v>14</v>
      </c>
    </row>
    <row r="78" spans="1:5" ht="25.5">
      <c r="A78" s="28" t="s">
        <v>40</v>
      </c>
      <c r="E78" s="29" t="s">
        <v>205</v>
      </c>
    </row>
    <row r="79" spans="1:5" ht="267.75">
      <c r="A79" s="30" t="s">
        <v>41</v>
      </c>
      <c r="E79" s="37" t="s">
        <v>426</v>
      </c>
    </row>
    <row r="80" spans="1:5" ht="12.75">
      <c r="A80" t="s">
        <v>42</v>
      </c>
      <c r="E80" s="29" t="s">
        <v>37</v>
      </c>
    </row>
    <row r="81" spans="1:16" ht="12.75">
      <c r="A81" s="19" t="s">
        <v>35</v>
      </c>
      <c s="23" t="s">
        <v>96</v>
      </c>
      <c s="23" t="s">
        <v>207</v>
      </c>
      <c s="19" t="s">
        <v>37</v>
      </c>
      <c s="24" t="s">
        <v>208</v>
      </c>
      <c s="25" t="s">
        <v>198</v>
      </c>
      <c s="26">
        <v>157.824</v>
      </c>
      <c s="27">
        <v>0</v>
      </c>
      <c s="27">
        <f>ROUND(ROUND(H81,2)*ROUND(G81,3),2)</f>
      </c>
      <c r="O81">
        <f>(I81*21)/100</f>
      </c>
      <c t="s">
        <v>14</v>
      </c>
    </row>
    <row r="82" spans="1:5" ht="12.75">
      <c r="A82" s="28" t="s">
        <v>40</v>
      </c>
      <c r="E82" s="29" t="s">
        <v>208</v>
      </c>
    </row>
    <row r="83" spans="1:5" ht="12.75">
      <c r="A83" s="30" t="s">
        <v>41</v>
      </c>
      <c r="E83" s="31" t="s">
        <v>427</v>
      </c>
    </row>
    <row r="84" spans="1:5" ht="12.75">
      <c r="A84" t="s">
        <v>42</v>
      </c>
      <c r="E84" s="29" t="s">
        <v>37</v>
      </c>
    </row>
    <row r="85" spans="1:16" ht="12.75">
      <c r="A85" s="19" t="s">
        <v>35</v>
      </c>
      <c s="23" t="s">
        <v>89</v>
      </c>
      <c s="23" t="s">
        <v>210</v>
      </c>
      <c s="19" t="s">
        <v>37</v>
      </c>
      <c s="24" t="s">
        <v>211</v>
      </c>
      <c s="25" t="s">
        <v>198</v>
      </c>
      <c s="26">
        <v>228.249</v>
      </c>
      <c s="27">
        <v>0</v>
      </c>
      <c s="27">
        <f>ROUND(ROUND(H85,2)*ROUND(G85,3),2)</f>
      </c>
      <c r="O85">
        <f>(I85*21)/100</f>
      </c>
      <c t="s">
        <v>14</v>
      </c>
    </row>
    <row r="86" spans="1:5" ht="12.75">
      <c r="A86" s="28" t="s">
        <v>40</v>
      </c>
      <c r="E86" s="29" t="s">
        <v>211</v>
      </c>
    </row>
    <row r="87" spans="1:5" ht="12.75">
      <c r="A87" s="30" t="s">
        <v>41</v>
      </c>
      <c r="E87" s="31" t="s">
        <v>428</v>
      </c>
    </row>
    <row r="88" spans="1:5" ht="12.75">
      <c r="A88" t="s">
        <v>42</v>
      </c>
      <c r="E88" s="29" t="s">
        <v>37</v>
      </c>
    </row>
    <row r="89" spans="1:18" ht="12.75" customHeight="1">
      <c r="A89" s="5" t="s">
        <v>33</v>
      </c>
      <c s="5"/>
      <c s="34" t="s">
        <v>14</v>
      </c>
      <c s="5"/>
      <c s="21" t="s">
        <v>213</v>
      </c>
      <c s="5"/>
      <c s="5"/>
      <c s="5"/>
      <c s="35">
        <f>0+Q89</f>
      </c>
      <c r="O89">
        <f>0+R89</f>
      </c>
      <c r="Q89">
        <f>0+I90+I94+I98</f>
      </c>
      <c>
        <f>0+O90+O94+O98</f>
      </c>
    </row>
    <row r="90" spans="1:16" ht="25.5">
      <c r="A90" s="19" t="s">
        <v>35</v>
      </c>
      <c s="23" t="s">
        <v>105</v>
      </c>
      <c s="23" t="s">
        <v>214</v>
      </c>
      <c s="19" t="s">
        <v>37</v>
      </c>
      <c s="24" t="s">
        <v>215</v>
      </c>
      <c s="25" t="s">
        <v>216</v>
      </c>
      <c s="26">
        <v>121.62</v>
      </c>
      <c s="27">
        <v>0</v>
      </c>
      <c s="27">
        <f>ROUND(ROUND(H90,2)*ROUND(G90,3),2)</f>
      </c>
      <c r="O90">
        <f>(I90*21)/100</f>
      </c>
      <c t="s">
        <v>14</v>
      </c>
    </row>
    <row r="91" spans="1:5" ht="38.25">
      <c r="A91" s="28" t="s">
        <v>40</v>
      </c>
      <c r="E91" s="29" t="s">
        <v>217</v>
      </c>
    </row>
    <row r="92" spans="1:5" ht="127.5">
      <c r="A92" s="30" t="s">
        <v>41</v>
      </c>
      <c r="E92" s="37" t="s">
        <v>429</v>
      </c>
    </row>
    <row r="93" spans="1:5" ht="12.75">
      <c r="A93" t="s">
        <v>42</v>
      </c>
      <c r="E93" s="29" t="s">
        <v>37</v>
      </c>
    </row>
    <row r="94" spans="1:16" ht="12.75">
      <c r="A94" s="19" t="s">
        <v>35</v>
      </c>
      <c s="23" t="s">
        <v>108</v>
      </c>
      <c s="23" t="s">
        <v>219</v>
      </c>
      <c s="19" t="s">
        <v>37</v>
      </c>
      <c s="24" t="s">
        <v>220</v>
      </c>
      <c s="25" t="s">
        <v>141</v>
      </c>
      <c s="26">
        <v>133.782</v>
      </c>
      <c s="27">
        <v>0</v>
      </c>
      <c s="27">
        <f>ROUND(ROUND(H94,2)*ROUND(G94,3),2)</f>
      </c>
      <c r="O94">
        <f>(I94*21)/100</f>
      </c>
      <c t="s">
        <v>14</v>
      </c>
    </row>
    <row r="95" spans="1:5" ht="25.5">
      <c r="A95" s="28" t="s">
        <v>40</v>
      </c>
      <c r="E95" s="29" t="s">
        <v>221</v>
      </c>
    </row>
    <row r="96" spans="1:5" ht="12.75">
      <c r="A96" s="30" t="s">
        <v>41</v>
      </c>
      <c r="E96" s="31" t="s">
        <v>430</v>
      </c>
    </row>
    <row r="97" spans="1:5" ht="12.75">
      <c r="A97" t="s">
        <v>42</v>
      </c>
      <c r="E97" s="29" t="s">
        <v>37</v>
      </c>
    </row>
    <row r="98" spans="1:16" ht="12.75">
      <c r="A98" s="19" t="s">
        <v>35</v>
      </c>
      <c s="23" t="s">
        <v>111</v>
      </c>
      <c s="23" t="s">
        <v>223</v>
      </c>
      <c s="19" t="s">
        <v>37</v>
      </c>
      <c s="24" t="s">
        <v>224</v>
      </c>
      <c s="25" t="s">
        <v>141</v>
      </c>
      <c s="26">
        <v>158.465</v>
      </c>
      <c s="27">
        <v>0</v>
      </c>
      <c s="27">
        <f>ROUND(ROUND(H98,2)*ROUND(G98,3),2)</f>
      </c>
      <c r="O98">
        <f>(I98*21)/100</f>
      </c>
      <c t="s">
        <v>14</v>
      </c>
    </row>
    <row r="99" spans="1:5" ht="12.75">
      <c r="A99" s="28" t="s">
        <v>40</v>
      </c>
      <c r="E99" s="29" t="s">
        <v>224</v>
      </c>
    </row>
    <row r="100" spans="1:5" ht="12.75">
      <c r="A100" s="30" t="s">
        <v>41</v>
      </c>
      <c r="E100" s="31" t="s">
        <v>37</v>
      </c>
    </row>
    <row r="101" spans="1:5" ht="12.75">
      <c r="A101" t="s">
        <v>42</v>
      </c>
      <c r="E101" s="29" t="s">
        <v>37</v>
      </c>
    </row>
    <row r="102" spans="1:18" ht="12.75" customHeight="1">
      <c r="A102" s="5" t="s">
        <v>33</v>
      </c>
      <c s="5"/>
      <c s="34" t="s">
        <v>24</v>
      </c>
      <c s="5"/>
      <c s="21" t="s">
        <v>225</v>
      </c>
      <c s="5"/>
      <c s="5"/>
      <c s="5"/>
      <c s="35">
        <f>0+Q102</f>
      </c>
      <c r="O102">
        <f>0+R102</f>
      </c>
      <c r="Q102">
        <f>0+I103+I107+I111+I115+I119</f>
      </c>
      <c>
        <f>0+O103+O107+O111+O115+O119</f>
      </c>
    </row>
    <row r="103" spans="1:16" ht="12.75">
      <c r="A103" s="19" t="s">
        <v>35</v>
      </c>
      <c s="23" t="s">
        <v>122</v>
      </c>
      <c s="23" t="s">
        <v>226</v>
      </c>
      <c s="19" t="s">
        <v>37</v>
      </c>
      <c s="24" t="s">
        <v>227</v>
      </c>
      <c s="25" t="s">
        <v>216</v>
      </c>
      <c s="26">
        <v>260</v>
      </c>
      <c s="27">
        <v>0</v>
      </c>
      <c s="27">
        <f>ROUND(ROUND(H103,2)*ROUND(G103,3),2)</f>
      </c>
      <c r="O103">
        <f>(I103*21)/100</f>
      </c>
      <c t="s">
        <v>14</v>
      </c>
    </row>
    <row r="104" spans="1:5" ht="12.75">
      <c r="A104" s="28" t="s">
        <v>40</v>
      </c>
      <c r="E104" s="29" t="s">
        <v>227</v>
      </c>
    </row>
    <row r="105" spans="1:5" ht="12.75">
      <c r="A105" s="30" t="s">
        <v>41</v>
      </c>
      <c r="E105" s="31" t="s">
        <v>37</v>
      </c>
    </row>
    <row r="106" spans="1:5" ht="12.75">
      <c r="A106" t="s">
        <v>42</v>
      </c>
      <c r="E106" s="29" t="s">
        <v>37</v>
      </c>
    </row>
    <row r="107" spans="1:16" ht="12.75">
      <c r="A107" s="19" t="s">
        <v>35</v>
      </c>
      <c s="23" t="s">
        <v>114</v>
      </c>
      <c s="23" t="s">
        <v>228</v>
      </c>
      <c s="19" t="s">
        <v>37</v>
      </c>
      <c s="24" t="s">
        <v>229</v>
      </c>
      <c s="25" t="s">
        <v>163</v>
      </c>
      <c s="26">
        <v>28.872</v>
      </c>
      <c s="27">
        <v>0</v>
      </c>
      <c s="27">
        <f>ROUND(ROUND(H107,2)*ROUND(G107,3),2)</f>
      </c>
      <c r="O107">
        <f>(I107*21)/100</f>
      </c>
      <c t="s">
        <v>14</v>
      </c>
    </row>
    <row r="108" spans="1:5" ht="25.5">
      <c r="A108" s="28" t="s">
        <v>40</v>
      </c>
      <c r="E108" s="29" t="s">
        <v>230</v>
      </c>
    </row>
    <row r="109" spans="1:5" ht="267.75">
      <c r="A109" s="30" t="s">
        <v>41</v>
      </c>
      <c r="E109" s="37" t="s">
        <v>431</v>
      </c>
    </row>
    <row r="110" spans="1:5" ht="12.75">
      <c r="A110" t="s">
        <v>42</v>
      </c>
      <c r="E110" s="29" t="s">
        <v>37</v>
      </c>
    </row>
    <row r="111" spans="1:16" ht="12.75">
      <c r="A111" s="19" t="s">
        <v>35</v>
      </c>
      <c s="23" t="s">
        <v>119</v>
      </c>
      <c s="23" t="s">
        <v>232</v>
      </c>
      <c s="19" t="s">
        <v>37</v>
      </c>
      <c s="24" t="s">
        <v>233</v>
      </c>
      <c s="25" t="s">
        <v>216</v>
      </c>
      <c s="26">
        <v>251.6</v>
      </c>
      <c s="27">
        <v>0</v>
      </c>
      <c s="27">
        <f>ROUND(ROUND(H111,2)*ROUND(G111,3),2)</f>
      </c>
      <c r="O111">
        <f>(I111*21)/100</f>
      </c>
      <c t="s">
        <v>14</v>
      </c>
    </row>
    <row r="112" spans="1:5" ht="12.75">
      <c r="A112" s="28" t="s">
        <v>40</v>
      </c>
      <c r="E112" s="29" t="s">
        <v>233</v>
      </c>
    </row>
    <row r="113" spans="1:5" ht="12.75">
      <c r="A113" s="30" t="s">
        <v>41</v>
      </c>
      <c r="E113" s="31" t="s">
        <v>432</v>
      </c>
    </row>
    <row r="114" spans="1:5" ht="12.75">
      <c r="A114" t="s">
        <v>42</v>
      </c>
      <c r="E114" s="29" t="s">
        <v>37</v>
      </c>
    </row>
    <row r="115" spans="1:16" ht="12.75">
      <c r="A115" s="19" t="s">
        <v>35</v>
      </c>
      <c s="23" t="s">
        <v>127</v>
      </c>
      <c s="23" t="s">
        <v>433</v>
      </c>
      <c s="19" t="s">
        <v>37</v>
      </c>
      <c s="24" t="s">
        <v>434</v>
      </c>
      <c s="25" t="s">
        <v>163</v>
      </c>
      <c s="26">
        <v>0.174</v>
      </c>
      <c s="27">
        <v>0</v>
      </c>
      <c s="27">
        <f>ROUND(ROUND(H115,2)*ROUND(G115,3),2)</f>
      </c>
      <c r="O115">
        <f>(I115*21)/100</f>
      </c>
      <c t="s">
        <v>14</v>
      </c>
    </row>
    <row r="116" spans="1:5" ht="12.75">
      <c r="A116" s="28" t="s">
        <v>40</v>
      </c>
      <c r="E116" s="29" t="s">
        <v>434</v>
      </c>
    </row>
    <row r="117" spans="1:5" ht="38.25">
      <c r="A117" s="30" t="s">
        <v>41</v>
      </c>
      <c r="E117" s="31" t="s">
        <v>435</v>
      </c>
    </row>
    <row r="118" spans="1:5" ht="12.75">
      <c r="A118" t="s">
        <v>42</v>
      </c>
      <c r="E118" s="29" t="s">
        <v>37</v>
      </c>
    </row>
    <row r="119" spans="1:16" ht="12.75">
      <c r="A119" s="19" t="s">
        <v>35</v>
      </c>
      <c s="23" t="s">
        <v>131</v>
      </c>
      <c s="23" t="s">
        <v>436</v>
      </c>
      <c s="19" t="s">
        <v>37</v>
      </c>
      <c s="24" t="s">
        <v>437</v>
      </c>
      <c s="25" t="s">
        <v>141</v>
      </c>
      <c s="26">
        <v>0.465</v>
      </c>
      <c s="27">
        <v>0</v>
      </c>
      <c s="27">
        <f>ROUND(ROUND(H119,2)*ROUND(G119,3),2)</f>
      </c>
      <c r="O119">
        <f>(I119*21)/100</f>
      </c>
      <c t="s">
        <v>14</v>
      </c>
    </row>
    <row r="120" spans="1:5" ht="12.75">
      <c r="A120" s="28" t="s">
        <v>40</v>
      </c>
      <c r="E120" s="29" t="s">
        <v>437</v>
      </c>
    </row>
    <row r="121" spans="1:5" ht="12.75">
      <c r="A121" s="30" t="s">
        <v>41</v>
      </c>
      <c r="E121" s="31" t="s">
        <v>438</v>
      </c>
    </row>
    <row r="122" spans="1:5" ht="12.75">
      <c r="A122" t="s">
        <v>42</v>
      </c>
      <c r="E122" s="29" t="s">
        <v>37</v>
      </c>
    </row>
    <row r="123" spans="1:18" ht="12.75" customHeight="1">
      <c r="A123" s="5" t="s">
        <v>33</v>
      </c>
      <c s="5"/>
      <c s="34" t="s">
        <v>26</v>
      </c>
      <c s="5"/>
      <c s="21" t="s">
        <v>235</v>
      </c>
      <c s="5"/>
      <c s="5"/>
      <c s="5"/>
      <c s="35">
        <f>0+Q123</f>
      </c>
      <c r="O123">
        <f>0+R123</f>
      </c>
      <c r="Q123">
        <f>0+I124+I128</f>
      </c>
      <c>
        <f>0+O124+O128</f>
      </c>
    </row>
    <row r="124" spans="1:16" ht="12.75">
      <c r="A124" s="19" t="s">
        <v>35</v>
      </c>
      <c s="23" t="s">
        <v>99</v>
      </c>
      <c s="23" t="s">
        <v>439</v>
      </c>
      <c s="19" t="s">
        <v>37</v>
      </c>
      <c s="24" t="s">
        <v>440</v>
      </c>
      <c s="25" t="s">
        <v>141</v>
      </c>
      <c s="26">
        <v>192.47</v>
      </c>
      <c s="27">
        <v>0</v>
      </c>
      <c s="27">
        <f>ROUND(ROUND(H124,2)*ROUND(G124,3),2)</f>
      </c>
      <c r="O124">
        <f>(I124*21)/100</f>
      </c>
      <c t="s">
        <v>14</v>
      </c>
    </row>
    <row r="125" spans="1:5" ht="25.5">
      <c r="A125" s="28" t="s">
        <v>40</v>
      </c>
      <c r="E125" s="29" t="s">
        <v>441</v>
      </c>
    </row>
    <row r="126" spans="1:5" ht="267.75">
      <c r="A126" s="30" t="s">
        <v>41</v>
      </c>
      <c r="E126" s="37" t="s">
        <v>442</v>
      </c>
    </row>
    <row r="127" spans="1:5" ht="12.75">
      <c r="A127" t="s">
        <v>42</v>
      </c>
      <c r="E127" s="29" t="s">
        <v>37</v>
      </c>
    </row>
    <row r="128" spans="1:16" ht="12.75">
      <c r="A128" s="19" t="s">
        <v>35</v>
      </c>
      <c s="23" t="s">
        <v>102</v>
      </c>
      <c s="23" t="s">
        <v>443</v>
      </c>
      <c s="19" t="s">
        <v>37</v>
      </c>
      <c s="24" t="s">
        <v>444</v>
      </c>
      <c s="25" t="s">
        <v>141</v>
      </c>
      <c s="26">
        <v>192.47</v>
      </c>
      <c s="27">
        <v>0</v>
      </c>
      <c s="27">
        <f>ROUND(ROUND(H128,2)*ROUND(G128,3),2)</f>
      </c>
      <c r="O128">
        <f>(I128*21)/100</f>
      </c>
      <c t="s">
        <v>14</v>
      </c>
    </row>
    <row r="129" spans="1:5" ht="25.5">
      <c r="A129" s="28" t="s">
        <v>40</v>
      </c>
      <c r="E129" s="29" t="s">
        <v>445</v>
      </c>
    </row>
    <row r="130" spans="1:5" ht="12.75">
      <c r="A130" s="30" t="s">
        <v>41</v>
      </c>
      <c r="E130" s="31" t="s">
        <v>37</v>
      </c>
    </row>
    <row r="131" spans="1:5" ht="12.75">
      <c r="A131" t="s">
        <v>42</v>
      </c>
      <c r="E131" s="29" t="s">
        <v>37</v>
      </c>
    </row>
    <row r="132" spans="1:18" ht="12.75" customHeight="1">
      <c r="A132" s="5" t="s">
        <v>33</v>
      </c>
      <c s="5"/>
      <c s="34" t="s">
        <v>245</v>
      </c>
      <c s="5"/>
      <c s="21" t="s">
        <v>246</v>
      </c>
      <c s="5"/>
      <c s="5"/>
      <c s="5"/>
      <c s="35">
        <f>0+Q132</f>
      </c>
      <c r="O132">
        <f>0+R132</f>
      </c>
      <c r="Q132">
        <f>0+I133+I137</f>
      </c>
      <c>
        <f>0+O133+O137</f>
      </c>
    </row>
    <row r="133" spans="1:16" ht="12.75">
      <c r="A133" s="19" t="s">
        <v>35</v>
      </c>
      <c s="23" t="s">
        <v>446</v>
      </c>
      <c s="23" t="s">
        <v>248</v>
      </c>
      <c s="19" t="s">
        <v>37</v>
      </c>
      <c s="24" t="s">
        <v>249</v>
      </c>
      <c s="25" t="s">
        <v>216</v>
      </c>
      <c s="26">
        <v>260</v>
      </c>
      <c s="27">
        <v>0</v>
      </c>
      <c s="27">
        <f>ROUND(ROUND(H133,2)*ROUND(G133,3),2)</f>
      </c>
      <c r="O133">
        <f>(I133*21)/100</f>
      </c>
      <c t="s">
        <v>14</v>
      </c>
    </row>
    <row r="134" spans="1:5" ht="12.75">
      <c r="A134" s="28" t="s">
        <v>40</v>
      </c>
      <c r="E134" s="29" t="s">
        <v>249</v>
      </c>
    </row>
    <row r="135" spans="1:5" ht="12.75">
      <c r="A135" s="30" t="s">
        <v>41</v>
      </c>
      <c r="E135" s="31" t="s">
        <v>37</v>
      </c>
    </row>
    <row r="136" spans="1:5" ht="12.75">
      <c r="A136" t="s">
        <v>42</v>
      </c>
      <c r="E136" s="29" t="s">
        <v>37</v>
      </c>
    </row>
    <row r="137" spans="1:16" ht="12.75">
      <c r="A137" s="19" t="s">
        <v>35</v>
      </c>
      <c s="23" t="s">
        <v>447</v>
      </c>
      <c s="23" t="s">
        <v>251</v>
      </c>
      <c s="19" t="s">
        <v>37</v>
      </c>
      <c s="24" t="s">
        <v>252</v>
      </c>
      <c s="25" t="s">
        <v>216</v>
      </c>
      <c s="26">
        <v>251.6</v>
      </c>
      <c s="27">
        <v>0</v>
      </c>
      <c s="27">
        <f>ROUND(ROUND(H137,2)*ROUND(G137,3),2)</f>
      </c>
      <c r="O137">
        <f>(I137*21)/100</f>
      </c>
      <c t="s">
        <v>14</v>
      </c>
    </row>
    <row r="138" spans="1:5" ht="12.75">
      <c r="A138" s="28" t="s">
        <v>40</v>
      </c>
      <c r="E138" s="29" t="s">
        <v>253</v>
      </c>
    </row>
    <row r="139" spans="1:5" ht="12.75">
      <c r="A139" s="30" t="s">
        <v>41</v>
      </c>
      <c r="E139" s="31" t="s">
        <v>432</v>
      </c>
    </row>
    <row r="140" spans="1:5" ht="12.75">
      <c r="A140" t="s">
        <v>42</v>
      </c>
      <c r="E140" s="29" t="s">
        <v>37</v>
      </c>
    </row>
    <row r="141" spans="1:18" ht="12.75" customHeight="1">
      <c r="A141" s="5" t="s">
        <v>33</v>
      </c>
      <c s="5"/>
      <c s="34" t="s">
        <v>60</v>
      </c>
      <c s="5"/>
      <c s="21" t="s">
        <v>254</v>
      </c>
      <c s="5"/>
      <c s="5"/>
      <c s="5"/>
      <c s="35">
        <f>0+Q141</f>
      </c>
      <c r="O141">
        <f>0+R141</f>
      </c>
      <c r="Q141">
        <f>0+I142+I146+I150+I154+I158+I162+I166+I170+I174+I178+I182+I186+I190+I194+I198+I202+I206+I210+I214+I218+I222+I226+I230+I234+I238+I242+I246+I250+I254+I258+I262+I266+I270+I274+I278+I282+I286</f>
      </c>
      <c>
        <f>0+O142+O146+O150+O154+O158+O162+O166+O170+O174+O178+O182+O186+O190+O194+O198+O202+O206+O210+O214+O218+O222+O226+O230+O234+O238+O242+O246+O250+O254+O258+O262+O266+O270+O274+O278+O282+O286</f>
      </c>
    </row>
    <row r="142" spans="1:16" ht="12.75">
      <c r="A142" s="19" t="s">
        <v>35</v>
      </c>
      <c s="23" t="s">
        <v>282</v>
      </c>
      <c s="23" t="s">
        <v>448</v>
      </c>
      <c s="19" t="s">
        <v>37</v>
      </c>
      <c s="24" t="s">
        <v>449</v>
      </c>
      <c s="25" t="s">
        <v>216</v>
      </c>
      <c s="26">
        <v>255.374</v>
      </c>
      <c s="27">
        <v>0</v>
      </c>
      <c s="27">
        <f>ROUND(ROUND(H142,2)*ROUND(G142,3),2)</f>
      </c>
      <c r="O142">
        <f>(I142*21)/100</f>
      </c>
      <c t="s">
        <v>14</v>
      </c>
    </row>
    <row r="143" spans="1:5" ht="12.75">
      <c r="A143" s="28" t="s">
        <v>40</v>
      </c>
      <c r="E143" s="29" t="s">
        <v>449</v>
      </c>
    </row>
    <row r="144" spans="1:5" ht="25.5">
      <c r="A144" s="30" t="s">
        <v>41</v>
      </c>
      <c r="E144" s="31" t="s">
        <v>450</v>
      </c>
    </row>
    <row r="145" spans="1:5" ht="12.75">
      <c r="A145" t="s">
        <v>42</v>
      </c>
      <c r="E145" s="29" t="s">
        <v>37</v>
      </c>
    </row>
    <row r="146" spans="1:16" ht="12.75">
      <c r="A146" s="19" t="s">
        <v>35</v>
      </c>
      <c s="23" t="s">
        <v>359</v>
      </c>
      <c s="23" t="s">
        <v>451</v>
      </c>
      <c s="19" t="s">
        <v>37</v>
      </c>
      <c s="24" t="s">
        <v>452</v>
      </c>
      <c s="25" t="s">
        <v>47</v>
      </c>
      <c s="26">
        <v>1</v>
      </c>
      <c s="27">
        <v>0</v>
      </c>
      <c s="27">
        <f>ROUND(ROUND(H146,2)*ROUND(G146,3),2)</f>
      </c>
      <c r="O146">
        <f>(I146*21)/100</f>
      </c>
      <c t="s">
        <v>14</v>
      </c>
    </row>
    <row r="147" spans="1:5" ht="12.75">
      <c r="A147" s="28" t="s">
        <v>40</v>
      </c>
      <c r="E147" s="29" t="s">
        <v>452</v>
      </c>
    </row>
    <row r="148" spans="1:5" ht="12.75">
      <c r="A148" s="30" t="s">
        <v>41</v>
      </c>
      <c r="E148" s="31" t="s">
        <v>37</v>
      </c>
    </row>
    <row r="149" spans="1:5" ht="12.75">
      <c r="A149" t="s">
        <v>42</v>
      </c>
      <c r="E149" s="29" t="s">
        <v>37</v>
      </c>
    </row>
    <row r="150" spans="1:16" ht="12.75">
      <c r="A150" s="19" t="s">
        <v>35</v>
      </c>
      <c s="23" t="s">
        <v>247</v>
      </c>
      <c s="23" t="s">
        <v>453</v>
      </c>
      <c s="19" t="s">
        <v>37</v>
      </c>
      <c s="24" t="s">
        <v>454</v>
      </c>
      <c s="25" t="s">
        <v>47</v>
      </c>
      <c s="26">
        <v>9</v>
      </c>
      <c s="27">
        <v>0</v>
      </c>
      <c s="27">
        <f>ROUND(ROUND(H150,2)*ROUND(G150,3),2)</f>
      </c>
      <c r="O150">
        <f>(I150*21)/100</f>
      </c>
      <c t="s">
        <v>14</v>
      </c>
    </row>
    <row r="151" spans="1:5" ht="12.75">
      <c r="A151" s="28" t="s">
        <v>40</v>
      </c>
      <c r="E151" s="29" t="s">
        <v>454</v>
      </c>
    </row>
    <row r="152" spans="1:5" ht="12.75">
      <c r="A152" s="30" t="s">
        <v>41</v>
      </c>
      <c r="E152" s="31" t="s">
        <v>37</v>
      </c>
    </row>
    <row r="153" spans="1:5" ht="12.75">
      <c r="A153" t="s">
        <v>42</v>
      </c>
      <c r="E153" s="29" t="s">
        <v>37</v>
      </c>
    </row>
    <row r="154" spans="1:16" ht="12.75">
      <c r="A154" s="19" t="s">
        <v>35</v>
      </c>
      <c s="23" t="s">
        <v>340</v>
      </c>
      <c s="23" t="s">
        <v>455</v>
      </c>
      <c s="19" t="s">
        <v>37</v>
      </c>
      <c s="24" t="s">
        <v>456</v>
      </c>
      <c s="25" t="s">
        <v>47</v>
      </c>
      <c s="26">
        <v>51</v>
      </c>
      <c s="27">
        <v>0</v>
      </c>
      <c s="27">
        <f>ROUND(ROUND(H154,2)*ROUND(G154,3),2)</f>
      </c>
      <c r="O154">
        <f>(I154*21)/100</f>
      </c>
      <c t="s">
        <v>14</v>
      </c>
    </row>
    <row r="155" spans="1:5" ht="12.75">
      <c r="A155" s="28" t="s">
        <v>40</v>
      </c>
      <c r="E155" s="29" t="s">
        <v>456</v>
      </c>
    </row>
    <row r="156" spans="1:5" ht="51">
      <c r="A156" s="30" t="s">
        <v>41</v>
      </c>
      <c r="E156" s="31" t="s">
        <v>457</v>
      </c>
    </row>
    <row r="157" spans="1:5" ht="12.75">
      <c r="A157" t="s">
        <v>42</v>
      </c>
      <c r="E157" s="29" t="s">
        <v>37</v>
      </c>
    </row>
    <row r="158" spans="1:16" ht="12.75">
      <c r="A158" s="19" t="s">
        <v>35</v>
      </c>
      <c s="23" t="s">
        <v>336</v>
      </c>
      <c s="23" t="s">
        <v>458</v>
      </c>
      <c s="19" t="s">
        <v>37</v>
      </c>
      <c s="24" t="s">
        <v>459</v>
      </c>
      <c s="25" t="s">
        <v>47</v>
      </c>
      <c s="26">
        <v>9</v>
      </c>
      <c s="27">
        <v>0</v>
      </c>
      <c s="27">
        <f>ROUND(ROUND(H158,2)*ROUND(G158,3),2)</f>
      </c>
      <c r="O158">
        <f>(I158*21)/100</f>
      </c>
      <c t="s">
        <v>14</v>
      </c>
    </row>
    <row r="159" spans="1:5" ht="12.75">
      <c r="A159" s="28" t="s">
        <v>40</v>
      </c>
      <c r="E159" s="29" t="s">
        <v>459</v>
      </c>
    </row>
    <row r="160" spans="1:5" ht="12.75">
      <c r="A160" s="30" t="s">
        <v>41</v>
      </c>
      <c r="E160" s="31" t="s">
        <v>37</v>
      </c>
    </row>
    <row r="161" spans="1:5" ht="12.75">
      <c r="A161" t="s">
        <v>42</v>
      </c>
      <c r="E161" s="29" t="s">
        <v>37</v>
      </c>
    </row>
    <row r="162" spans="1:16" ht="12.75">
      <c r="A162" s="19" t="s">
        <v>35</v>
      </c>
      <c s="23" t="s">
        <v>250</v>
      </c>
      <c s="23" t="s">
        <v>460</v>
      </c>
      <c s="19" t="s">
        <v>37</v>
      </c>
      <c s="24" t="s">
        <v>461</v>
      </c>
      <c s="25" t="s">
        <v>47</v>
      </c>
      <c s="26">
        <v>9</v>
      </c>
      <c s="27">
        <v>0</v>
      </c>
      <c s="27">
        <f>ROUND(ROUND(H162,2)*ROUND(G162,3),2)</f>
      </c>
      <c r="O162">
        <f>(I162*21)/100</f>
      </c>
      <c t="s">
        <v>14</v>
      </c>
    </row>
    <row r="163" spans="1:5" ht="12.75">
      <c r="A163" s="28" t="s">
        <v>40</v>
      </c>
      <c r="E163" s="29" t="s">
        <v>461</v>
      </c>
    </row>
    <row r="164" spans="1:5" ht="12.75">
      <c r="A164" s="30" t="s">
        <v>41</v>
      </c>
      <c r="E164" s="31" t="s">
        <v>37</v>
      </c>
    </row>
    <row r="165" spans="1:5" ht="12.75">
      <c r="A165" t="s">
        <v>42</v>
      </c>
      <c r="E165" s="29" t="s">
        <v>37</v>
      </c>
    </row>
    <row r="166" spans="1:16" ht="12.75">
      <c r="A166" s="19" t="s">
        <v>35</v>
      </c>
      <c s="23" t="s">
        <v>355</v>
      </c>
      <c s="23" t="s">
        <v>344</v>
      </c>
      <c s="19" t="s">
        <v>37</v>
      </c>
      <c s="24" t="s">
        <v>345</v>
      </c>
      <c s="25" t="s">
        <v>47</v>
      </c>
      <c s="26">
        <v>1</v>
      </c>
      <c s="27">
        <v>0</v>
      </c>
      <c s="27">
        <f>ROUND(ROUND(H166,2)*ROUND(G166,3),2)</f>
      </c>
      <c r="O166">
        <f>(I166*21)/100</f>
      </c>
      <c t="s">
        <v>14</v>
      </c>
    </row>
    <row r="167" spans="1:5" ht="12.75">
      <c r="A167" s="28" t="s">
        <v>40</v>
      </c>
      <c r="E167" s="29" t="s">
        <v>345</v>
      </c>
    </row>
    <row r="168" spans="1:5" ht="12.75">
      <c r="A168" s="30" t="s">
        <v>41</v>
      </c>
      <c r="E168" s="31" t="s">
        <v>37</v>
      </c>
    </row>
    <row r="169" spans="1:5" ht="12.75">
      <c r="A169" t="s">
        <v>42</v>
      </c>
      <c r="E169" s="29" t="s">
        <v>37</v>
      </c>
    </row>
    <row r="170" spans="1:16" ht="12.75">
      <c r="A170" s="19" t="s">
        <v>35</v>
      </c>
      <c s="23" t="s">
        <v>352</v>
      </c>
      <c s="23" t="s">
        <v>462</v>
      </c>
      <c s="19" t="s">
        <v>37</v>
      </c>
      <c s="24" t="s">
        <v>463</v>
      </c>
      <c s="25" t="s">
        <v>47</v>
      </c>
      <c s="26">
        <v>5</v>
      </c>
      <c s="27">
        <v>0</v>
      </c>
      <c s="27">
        <f>ROUND(ROUND(H170,2)*ROUND(G170,3),2)</f>
      </c>
      <c r="O170">
        <f>(I170*21)/100</f>
      </c>
      <c t="s">
        <v>14</v>
      </c>
    </row>
    <row r="171" spans="1:5" ht="12.75">
      <c r="A171" s="28" t="s">
        <v>40</v>
      </c>
      <c r="E171" s="29" t="s">
        <v>463</v>
      </c>
    </row>
    <row r="172" spans="1:5" ht="12.75">
      <c r="A172" s="30" t="s">
        <v>41</v>
      </c>
      <c r="E172" s="31" t="s">
        <v>37</v>
      </c>
    </row>
    <row r="173" spans="1:5" ht="12.75">
      <c r="A173" t="s">
        <v>42</v>
      </c>
      <c r="E173" s="29" t="s">
        <v>37</v>
      </c>
    </row>
    <row r="174" spans="1:16" ht="12.75">
      <c r="A174" s="19" t="s">
        <v>35</v>
      </c>
      <c s="23" t="s">
        <v>363</v>
      </c>
      <c s="23" t="s">
        <v>464</v>
      </c>
      <c s="19" t="s">
        <v>37</v>
      </c>
      <c s="24" t="s">
        <v>465</v>
      </c>
      <c s="25" t="s">
        <v>47</v>
      </c>
      <c s="26">
        <v>1</v>
      </c>
      <c s="27">
        <v>0</v>
      </c>
      <c s="27">
        <f>ROUND(ROUND(H174,2)*ROUND(G174,3),2)</f>
      </c>
      <c r="O174">
        <f>(I174*21)/100</f>
      </c>
      <c t="s">
        <v>14</v>
      </c>
    </row>
    <row r="175" spans="1:5" ht="12.75">
      <c r="A175" s="28" t="s">
        <v>40</v>
      </c>
      <c r="E175" s="29" t="s">
        <v>465</v>
      </c>
    </row>
    <row r="176" spans="1:5" ht="12.75">
      <c r="A176" s="30" t="s">
        <v>41</v>
      </c>
      <c r="E176" s="31" t="s">
        <v>37</v>
      </c>
    </row>
    <row r="177" spans="1:5" ht="12.75">
      <c r="A177" t="s">
        <v>42</v>
      </c>
      <c r="E177" s="29" t="s">
        <v>37</v>
      </c>
    </row>
    <row r="178" spans="1:16" ht="12.75">
      <c r="A178" s="19" t="s">
        <v>35</v>
      </c>
      <c s="23" t="s">
        <v>466</v>
      </c>
      <c s="23" t="s">
        <v>467</v>
      </c>
      <c s="19" t="s">
        <v>37</v>
      </c>
      <c s="24" t="s">
        <v>468</v>
      </c>
      <c s="25" t="s">
        <v>47</v>
      </c>
      <c s="26">
        <v>1</v>
      </c>
      <c s="27">
        <v>0</v>
      </c>
      <c s="27">
        <f>ROUND(ROUND(H178,2)*ROUND(G178,3),2)</f>
      </c>
      <c r="O178">
        <f>(I178*21)/100</f>
      </c>
      <c t="s">
        <v>14</v>
      </c>
    </row>
    <row r="179" spans="1:5" ht="12.75">
      <c r="A179" s="28" t="s">
        <v>40</v>
      </c>
      <c r="E179" s="29" t="s">
        <v>468</v>
      </c>
    </row>
    <row r="180" spans="1:5" ht="12.75">
      <c r="A180" s="30" t="s">
        <v>41</v>
      </c>
      <c r="E180" s="31" t="s">
        <v>358</v>
      </c>
    </row>
    <row r="181" spans="1:5" ht="12.75">
      <c r="A181" t="s">
        <v>42</v>
      </c>
      <c r="E181" s="29" t="s">
        <v>37</v>
      </c>
    </row>
    <row r="182" spans="1:16" ht="12.75">
      <c r="A182" s="19" t="s">
        <v>35</v>
      </c>
      <c s="23" t="s">
        <v>469</v>
      </c>
      <c s="23" t="s">
        <v>470</v>
      </c>
      <c s="19" t="s">
        <v>37</v>
      </c>
      <c s="24" t="s">
        <v>471</v>
      </c>
      <c s="25" t="s">
        <v>47</v>
      </c>
      <c s="26">
        <v>1</v>
      </c>
      <c s="27">
        <v>0</v>
      </c>
      <c s="27">
        <f>ROUND(ROUND(H182,2)*ROUND(G182,3),2)</f>
      </c>
      <c r="O182">
        <f>(I182*21)/100</f>
      </c>
      <c t="s">
        <v>14</v>
      </c>
    </row>
    <row r="183" spans="1:5" ht="12.75">
      <c r="A183" s="28" t="s">
        <v>40</v>
      </c>
      <c r="E183" s="29" t="s">
        <v>471</v>
      </c>
    </row>
    <row r="184" spans="1:5" ht="12.75">
      <c r="A184" s="30" t="s">
        <v>41</v>
      </c>
      <c r="E184" s="31" t="s">
        <v>37</v>
      </c>
    </row>
    <row r="185" spans="1:5" ht="12.75">
      <c r="A185" t="s">
        <v>42</v>
      </c>
      <c r="E185" s="29" t="s">
        <v>37</v>
      </c>
    </row>
    <row r="186" spans="1:16" ht="12.75">
      <c r="A186" s="19" t="s">
        <v>35</v>
      </c>
      <c s="23" t="s">
        <v>376</v>
      </c>
      <c s="23" t="s">
        <v>347</v>
      </c>
      <c s="19" t="s">
        <v>37</v>
      </c>
      <c s="24" t="s">
        <v>348</v>
      </c>
      <c s="25" t="s">
        <v>47</v>
      </c>
      <c s="26">
        <v>6</v>
      </c>
      <c s="27">
        <v>0</v>
      </c>
      <c s="27">
        <f>ROUND(ROUND(H186,2)*ROUND(G186,3),2)</f>
      </c>
      <c r="O186">
        <f>(I186*21)/100</f>
      </c>
      <c t="s">
        <v>14</v>
      </c>
    </row>
    <row r="187" spans="1:5" ht="12.75">
      <c r="A187" s="28" t="s">
        <v>40</v>
      </c>
      <c r="E187" s="29" t="s">
        <v>348</v>
      </c>
    </row>
    <row r="188" spans="1:5" ht="12.75">
      <c r="A188" s="30" t="s">
        <v>41</v>
      </c>
      <c r="E188" s="31" t="s">
        <v>37</v>
      </c>
    </row>
    <row r="189" spans="1:5" ht="12.75">
      <c r="A189" t="s">
        <v>42</v>
      </c>
      <c r="E189" s="29" t="s">
        <v>37</v>
      </c>
    </row>
    <row r="190" spans="1:16" ht="12.75">
      <c r="A190" s="19" t="s">
        <v>35</v>
      </c>
      <c s="23" t="s">
        <v>365</v>
      </c>
      <c s="23" t="s">
        <v>350</v>
      </c>
      <c s="19" t="s">
        <v>37</v>
      </c>
      <c s="24" t="s">
        <v>351</v>
      </c>
      <c s="25" t="s">
        <v>47</v>
      </c>
      <c s="26">
        <v>1</v>
      </c>
      <c s="27">
        <v>0</v>
      </c>
      <c s="27">
        <f>ROUND(ROUND(H190,2)*ROUND(G190,3),2)</f>
      </c>
      <c r="O190">
        <f>(I190*21)/100</f>
      </c>
      <c t="s">
        <v>14</v>
      </c>
    </row>
    <row r="191" spans="1:5" ht="12.75">
      <c r="A191" s="28" t="s">
        <v>40</v>
      </c>
      <c r="E191" s="29" t="s">
        <v>351</v>
      </c>
    </row>
    <row r="192" spans="1:5" ht="12.75">
      <c r="A192" s="30" t="s">
        <v>41</v>
      </c>
      <c r="E192" s="31" t="s">
        <v>37</v>
      </c>
    </row>
    <row r="193" spans="1:5" ht="12.75">
      <c r="A193" t="s">
        <v>42</v>
      </c>
      <c r="E193" s="29" t="s">
        <v>37</v>
      </c>
    </row>
    <row r="194" spans="1:16" ht="12.75">
      <c r="A194" s="19" t="s">
        <v>35</v>
      </c>
      <c s="23" t="s">
        <v>371</v>
      </c>
      <c s="23" t="s">
        <v>472</v>
      </c>
      <c s="19" t="s">
        <v>37</v>
      </c>
      <c s="24" t="s">
        <v>473</v>
      </c>
      <c s="25" t="s">
        <v>47</v>
      </c>
      <c s="26">
        <v>5</v>
      </c>
      <c s="27">
        <v>0</v>
      </c>
      <c s="27">
        <f>ROUND(ROUND(H194,2)*ROUND(G194,3),2)</f>
      </c>
      <c r="O194">
        <f>(I194*21)/100</f>
      </c>
      <c t="s">
        <v>14</v>
      </c>
    </row>
    <row r="195" spans="1:5" ht="12.75">
      <c r="A195" s="28" t="s">
        <v>40</v>
      </c>
      <c r="E195" s="29" t="s">
        <v>473</v>
      </c>
    </row>
    <row r="196" spans="1:5" ht="12.75">
      <c r="A196" s="30" t="s">
        <v>41</v>
      </c>
      <c r="E196" s="31" t="s">
        <v>37</v>
      </c>
    </row>
    <row r="197" spans="1:5" ht="12.75">
      <c r="A197" t="s">
        <v>42</v>
      </c>
      <c r="E197" s="29" t="s">
        <v>37</v>
      </c>
    </row>
    <row r="198" spans="1:16" ht="12.75">
      <c r="A198" s="19" t="s">
        <v>35</v>
      </c>
      <c s="23" t="s">
        <v>474</v>
      </c>
      <c s="23" t="s">
        <v>353</v>
      </c>
      <c s="19" t="s">
        <v>37</v>
      </c>
      <c s="24" t="s">
        <v>354</v>
      </c>
      <c s="25" t="s">
        <v>47</v>
      </c>
      <c s="26">
        <v>6</v>
      </c>
      <c s="27">
        <v>0</v>
      </c>
      <c s="27">
        <f>ROUND(ROUND(H198,2)*ROUND(G198,3),2)</f>
      </c>
      <c r="O198">
        <f>(I198*21)/100</f>
      </c>
      <c t="s">
        <v>14</v>
      </c>
    </row>
    <row r="199" spans="1:5" ht="12.75">
      <c r="A199" s="28" t="s">
        <v>40</v>
      </c>
      <c r="E199" s="29" t="s">
        <v>354</v>
      </c>
    </row>
    <row r="200" spans="1:5" ht="12.75">
      <c r="A200" s="30" t="s">
        <v>41</v>
      </c>
      <c r="E200" s="31" t="s">
        <v>37</v>
      </c>
    </row>
    <row r="201" spans="1:5" ht="12.75">
      <c r="A201" t="s">
        <v>42</v>
      </c>
      <c r="E201" s="29" t="s">
        <v>37</v>
      </c>
    </row>
    <row r="202" spans="1:16" ht="12.75">
      <c r="A202" s="19" t="s">
        <v>35</v>
      </c>
      <c s="23" t="s">
        <v>475</v>
      </c>
      <c s="23" t="s">
        <v>476</v>
      </c>
      <c s="19" t="s">
        <v>37</v>
      </c>
      <c s="24" t="s">
        <v>477</v>
      </c>
      <c s="25" t="s">
        <v>47</v>
      </c>
      <c s="26">
        <v>1</v>
      </c>
      <c s="27">
        <v>0</v>
      </c>
      <c s="27">
        <f>ROUND(ROUND(H202,2)*ROUND(G202,3),2)</f>
      </c>
      <c r="O202">
        <f>(I202*21)/100</f>
      </c>
      <c t="s">
        <v>14</v>
      </c>
    </row>
    <row r="203" spans="1:5" ht="12.75">
      <c r="A203" s="28" t="s">
        <v>40</v>
      </c>
      <c r="E203" s="29" t="s">
        <v>477</v>
      </c>
    </row>
    <row r="204" spans="1:5" ht="12.75">
      <c r="A204" s="30" t="s">
        <v>41</v>
      </c>
      <c r="E204" s="31" t="s">
        <v>37</v>
      </c>
    </row>
    <row r="205" spans="1:5" ht="12.75">
      <c r="A205" t="s">
        <v>42</v>
      </c>
      <c r="E205" s="29" t="s">
        <v>37</v>
      </c>
    </row>
    <row r="206" spans="1:16" ht="12.75">
      <c r="A206" s="19" t="s">
        <v>35</v>
      </c>
      <c s="23" t="s">
        <v>381</v>
      </c>
      <c s="23" t="s">
        <v>478</v>
      </c>
      <c s="19" t="s">
        <v>37</v>
      </c>
      <c s="24" t="s">
        <v>479</v>
      </c>
      <c s="25" t="s">
        <v>216</v>
      </c>
      <c s="26">
        <v>49.6</v>
      </c>
      <c s="27">
        <v>0</v>
      </c>
      <c s="27">
        <f>ROUND(ROUND(H206,2)*ROUND(G206,3),2)</f>
      </c>
      <c r="O206">
        <f>(I206*21)/100</f>
      </c>
      <c t="s">
        <v>14</v>
      </c>
    </row>
    <row r="207" spans="1:5" ht="12.75">
      <c r="A207" s="28" t="s">
        <v>40</v>
      </c>
      <c r="E207" s="29" t="s">
        <v>37</v>
      </c>
    </row>
    <row r="208" spans="1:5" ht="25.5">
      <c r="A208" s="30" t="s">
        <v>41</v>
      </c>
      <c r="E208" s="37" t="s">
        <v>480</v>
      </c>
    </row>
    <row r="209" spans="1:5" ht="12.75">
      <c r="A209" t="s">
        <v>42</v>
      </c>
      <c r="E209" s="29" t="s">
        <v>37</v>
      </c>
    </row>
    <row r="210" spans="1:16" ht="12.75">
      <c r="A210" s="19" t="s">
        <v>35</v>
      </c>
      <c s="23" t="s">
        <v>332</v>
      </c>
      <c s="23" t="s">
        <v>356</v>
      </c>
      <c s="19" t="s">
        <v>37</v>
      </c>
      <c s="24" t="s">
        <v>357</v>
      </c>
      <c s="25" t="s">
        <v>47</v>
      </c>
      <c s="26">
        <v>7</v>
      </c>
      <c s="27">
        <v>0</v>
      </c>
      <c s="27">
        <f>ROUND(ROUND(H210,2)*ROUND(G210,3),2)</f>
      </c>
      <c r="O210">
        <f>(I210*21)/100</f>
      </c>
      <c t="s">
        <v>14</v>
      </c>
    </row>
    <row r="211" spans="1:5" ht="12.75">
      <c r="A211" s="28" t="s">
        <v>40</v>
      </c>
      <c r="E211" s="29" t="s">
        <v>357</v>
      </c>
    </row>
    <row r="212" spans="1:5" ht="12.75">
      <c r="A212" s="30" t="s">
        <v>41</v>
      </c>
      <c r="E212" s="31" t="s">
        <v>481</v>
      </c>
    </row>
    <row r="213" spans="1:5" ht="12.75">
      <c r="A213" t="s">
        <v>42</v>
      </c>
      <c r="E213" s="29" t="s">
        <v>37</v>
      </c>
    </row>
    <row r="214" spans="1:16" ht="12.75">
      <c r="A214" s="19" t="s">
        <v>35</v>
      </c>
      <c s="23" t="s">
        <v>255</v>
      </c>
      <c s="23" t="s">
        <v>482</v>
      </c>
      <c s="19" t="s">
        <v>37</v>
      </c>
      <c s="24" t="s">
        <v>483</v>
      </c>
      <c s="25" t="s">
        <v>47</v>
      </c>
      <c s="26">
        <v>1</v>
      </c>
      <c s="27">
        <v>0</v>
      </c>
      <c s="27">
        <f>ROUND(ROUND(H214,2)*ROUND(G214,3),2)</f>
      </c>
      <c r="O214">
        <f>(I214*21)/100</f>
      </c>
      <c t="s">
        <v>14</v>
      </c>
    </row>
    <row r="215" spans="1:5" ht="12.75">
      <c r="A215" s="28" t="s">
        <v>40</v>
      </c>
      <c r="E215" s="29" t="s">
        <v>483</v>
      </c>
    </row>
    <row r="216" spans="1:5" ht="12.75">
      <c r="A216" s="30" t="s">
        <v>41</v>
      </c>
      <c r="E216" s="31" t="s">
        <v>37</v>
      </c>
    </row>
    <row r="217" spans="1:5" ht="12.75">
      <c r="A217" t="s">
        <v>42</v>
      </c>
      <c r="E217" s="29" t="s">
        <v>37</v>
      </c>
    </row>
    <row r="218" spans="1:16" ht="25.5">
      <c r="A218" s="19" t="s">
        <v>35</v>
      </c>
      <c s="23" t="s">
        <v>349</v>
      </c>
      <c s="23" t="s">
        <v>484</v>
      </c>
      <c s="19" t="s">
        <v>37</v>
      </c>
      <c s="24" t="s">
        <v>485</v>
      </c>
      <c s="25" t="s">
        <v>47</v>
      </c>
      <c s="26">
        <v>4</v>
      </c>
      <c s="27">
        <v>0</v>
      </c>
      <c s="27">
        <f>ROUND(ROUND(H218,2)*ROUND(G218,3),2)</f>
      </c>
      <c r="O218">
        <f>(I218*21)/100</f>
      </c>
      <c t="s">
        <v>14</v>
      </c>
    </row>
    <row r="219" spans="1:5" ht="25.5">
      <c r="A219" s="28" t="s">
        <v>40</v>
      </c>
      <c r="E219" s="29" t="s">
        <v>485</v>
      </c>
    </row>
    <row r="220" spans="1:5" ht="12.75">
      <c r="A220" s="30" t="s">
        <v>41</v>
      </c>
      <c r="E220" s="31" t="s">
        <v>37</v>
      </c>
    </row>
    <row r="221" spans="1:5" ht="12.75">
      <c r="A221" t="s">
        <v>42</v>
      </c>
      <c r="E221" s="29" t="s">
        <v>37</v>
      </c>
    </row>
    <row r="222" spans="1:16" ht="12.75">
      <c r="A222" s="19" t="s">
        <v>35</v>
      </c>
      <c s="23" t="s">
        <v>262</v>
      </c>
      <c s="23" t="s">
        <v>486</v>
      </c>
      <c s="19" t="s">
        <v>37</v>
      </c>
      <c s="24" t="s">
        <v>487</v>
      </c>
      <c s="25" t="s">
        <v>47</v>
      </c>
      <c s="26">
        <v>1</v>
      </c>
      <c s="27">
        <v>0</v>
      </c>
      <c s="27">
        <f>ROUND(ROUND(H222,2)*ROUND(G222,3),2)</f>
      </c>
      <c r="O222">
        <f>(I222*21)/100</f>
      </c>
      <c t="s">
        <v>14</v>
      </c>
    </row>
    <row r="223" spans="1:5" ht="12.75">
      <c r="A223" s="28" t="s">
        <v>40</v>
      </c>
      <c r="E223" s="29" t="s">
        <v>487</v>
      </c>
    </row>
    <row r="224" spans="1:5" ht="12.75">
      <c r="A224" s="30" t="s">
        <v>41</v>
      </c>
      <c r="E224" s="31" t="s">
        <v>37</v>
      </c>
    </row>
    <row r="225" spans="1:5" ht="12.75">
      <c r="A225" t="s">
        <v>42</v>
      </c>
      <c r="E225" s="29" t="s">
        <v>37</v>
      </c>
    </row>
    <row r="226" spans="1:16" ht="12.75">
      <c r="A226" s="19" t="s">
        <v>35</v>
      </c>
      <c s="23" t="s">
        <v>488</v>
      </c>
      <c s="23" t="s">
        <v>489</v>
      </c>
      <c s="19" t="s">
        <v>37</v>
      </c>
      <c s="24" t="s">
        <v>490</v>
      </c>
      <c s="25" t="s">
        <v>47</v>
      </c>
      <c s="26">
        <v>1</v>
      </c>
      <c s="27">
        <v>0</v>
      </c>
      <c s="27">
        <f>ROUND(ROUND(H226,2)*ROUND(G226,3),2)</f>
      </c>
      <c r="O226">
        <f>(I226*21)/100</f>
      </c>
      <c t="s">
        <v>14</v>
      </c>
    </row>
    <row r="227" spans="1:5" ht="12.75">
      <c r="A227" s="28" t="s">
        <v>40</v>
      </c>
      <c r="E227" s="29" t="s">
        <v>491</v>
      </c>
    </row>
    <row r="228" spans="1:5" ht="12.75">
      <c r="A228" s="30" t="s">
        <v>41</v>
      </c>
      <c r="E228" s="31" t="s">
        <v>37</v>
      </c>
    </row>
    <row r="229" spans="1:5" ht="12.75">
      <c r="A229" t="s">
        <v>42</v>
      </c>
      <c r="E229" s="29" t="s">
        <v>37</v>
      </c>
    </row>
    <row r="230" spans="1:16" ht="12.75">
      <c r="A230" s="19" t="s">
        <v>35</v>
      </c>
      <c s="23" t="s">
        <v>134</v>
      </c>
      <c s="23" t="s">
        <v>492</v>
      </c>
      <c s="19" t="s">
        <v>37</v>
      </c>
      <c s="24" t="s">
        <v>493</v>
      </c>
      <c s="25" t="s">
        <v>47</v>
      </c>
      <c s="26">
        <v>1</v>
      </c>
      <c s="27">
        <v>0</v>
      </c>
      <c s="27">
        <f>ROUND(ROUND(H230,2)*ROUND(G230,3),2)</f>
      </c>
      <c r="O230">
        <f>(I230*21)/100</f>
      </c>
      <c t="s">
        <v>14</v>
      </c>
    </row>
    <row r="231" spans="1:5" ht="25.5">
      <c r="A231" s="28" t="s">
        <v>40</v>
      </c>
      <c r="E231" s="29" t="s">
        <v>494</v>
      </c>
    </row>
    <row r="232" spans="1:5" ht="12.75">
      <c r="A232" s="30" t="s">
        <v>41</v>
      </c>
      <c r="E232" s="31" t="s">
        <v>37</v>
      </c>
    </row>
    <row r="233" spans="1:5" ht="12.75">
      <c r="A233" t="s">
        <v>42</v>
      </c>
      <c r="E233" s="29" t="s">
        <v>37</v>
      </c>
    </row>
    <row r="234" spans="1:16" ht="12.75">
      <c r="A234" s="19" t="s">
        <v>35</v>
      </c>
      <c s="23" t="s">
        <v>274</v>
      </c>
      <c s="23" t="s">
        <v>495</v>
      </c>
      <c s="19" t="s">
        <v>37</v>
      </c>
      <c s="24" t="s">
        <v>496</v>
      </c>
      <c s="25" t="s">
        <v>47</v>
      </c>
      <c s="26">
        <v>1</v>
      </c>
      <c s="27">
        <v>0</v>
      </c>
      <c s="27">
        <f>ROUND(ROUND(H234,2)*ROUND(G234,3),2)</f>
      </c>
      <c r="O234">
        <f>(I234*21)/100</f>
      </c>
      <c t="s">
        <v>14</v>
      </c>
    </row>
    <row r="235" spans="1:5" ht="25.5">
      <c r="A235" s="28" t="s">
        <v>40</v>
      </c>
      <c r="E235" s="29" t="s">
        <v>497</v>
      </c>
    </row>
    <row r="236" spans="1:5" ht="12.75">
      <c r="A236" s="30" t="s">
        <v>41</v>
      </c>
      <c r="E236" s="31" t="s">
        <v>37</v>
      </c>
    </row>
    <row r="237" spans="1:5" ht="12.75">
      <c r="A237" t="s">
        <v>42</v>
      </c>
      <c r="E237" s="29" t="s">
        <v>37</v>
      </c>
    </row>
    <row r="238" spans="1:16" ht="12.75">
      <c r="A238" s="19" t="s">
        <v>35</v>
      </c>
      <c s="23" t="s">
        <v>343</v>
      </c>
      <c s="23" t="s">
        <v>498</v>
      </c>
      <c s="19" t="s">
        <v>37</v>
      </c>
      <c s="24" t="s">
        <v>499</v>
      </c>
      <c s="25" t="s">
        <v>47</v>
      </c>
      <c s="26">
        <v>4</v>
      </c>
      <c s="27">
        <v>0</v>
      </c>
      <c s="27">
        <f>ROUND(ROUND(H238,2)*ROUND(G238,3),2)</f>
      </c>
      <c r="O238">
        <f>(I238*21)/100</f>
      </c>
      <c t="s">
        <v>14</v>
      </c>
    </row>
    <row r="239" spans="1:5" ht="25.5">
      <c r="A239" s="28" t="s">
        <v>40</v>
      </c>
      <c r="E239" s="29" t="s">
        <v>500</v>
      </c>
    </row>
    <row r="240" spans="1:5" ht="12.75">
      <c r="A240" s="30" t="s">
        <v>41</v>
      </c>
      <c r="E240" s="31" t="s">
        <v>37</v>
      </c>
    </row>
    <row r="241" spans="1:5" ht="12.75">
      <c r="A241" t="s">
        <v>42</v>
      </c>
      <c r="E241" s="29" t="s">
        <v>37</v>
      </c>
    </row>
    <row r="242" spans="1:16" ht="12.75">
      <c r="A242" s="19" t="s">
        <v>35</v>
      </c>
      <c s="23" t="s">
        <v>259</v>
      </c>
      <c s="23" t="s">
        <v>501</v>
      </c>
      <c s="19" t="s">
        <v>37</v>
      </c>
      <c s="24" t="s">
        <v>502</v>
      </c>
      <c s="25" t="s">
        <v>39</v>
      </c>
      <c s="26">
        <v>1</v>
      </c>
      <c s="27">
        <v>0</v>
      </c>
      <c s="27">
        <f>ROUND(ROUND(H242,2)*ROUND(G242,3),2)</f>
      </c>
      <c r="O242">
        <f>(I242*21)/100</f>
      </c>
      <c t="s">
        <v>14</v>
      </c>
    </row>
    <row r="243" spans="1:5" ht="63.75">
      <c r="A243" s="28" t="s">
        <v>40</v>
      </c>
      <c r="E243" s="29" t="s">
        <v>503</v>
      </c>
    </row>
    <row r="244" spans="1:5" ht="12.75">
      <c r="A244" s="30" t="s">
        <v>41</v>
      </c>
      <c r="E244" s="31" t="s">
        <v>37</v>
      </c>
    </row>
    <row r="245" spans="1:5" ht="12.75">
      <c r="A245" t="s">
        <v>42</v>
      </c>
      <c r="E245" s="29" t="s">
        <v>37</v>
      </c>
    </row>
    <row r="246" spans="1:16" ht="25.5">
      <c r="A246" s="19" t="s">
        <v>35</v>
      </c>
      <c s="23" t="s">
        <v>278</v>
      </c>
      <c s="23" t="s">
        <v>504</v>
      </c>
      <c s="19" t="s">
        <v>37</v>
      </c>
      <c s="24" t="s">
        <v>505</v>
      </c>
      <c s="25" t="s">
        <v>216</v>
      </c>
      <c s="26">
        <v>251.6</v>
      </c>
      <c s="27">
        <v>0</v>
      </c>
      <c s="27">
        <f>ROUND(ROUND(H246,2)*ROUND(G246,3),2)</f>
      </c>
      <c r="O246">
        <f>(I246*21)/100</f>
      </c>
      <c t="s">
        <v>14</v>
      </c>
    </row>
    <row r="247" spans="1:5" ht="25.5">
      <c r="A247" s="28" t="s">
        <v>40</v>
      </c>
      <c r="E247" s="29" t="s">
        <v>506</v>
      </c>
    </row>
    <row r="248" spans="1:5" ht="12.75">
      <c r="A248" s="30" t="s">
        <v>41</v>
      </c>
      <c r="E248" s="31" t="s">
        <v>432</v>
      </c>
    </row>
    <row r="249" spans="1:5" ht="12.75">
      <c r="A249" t="s">
        <v>42</v>
      </c>
      <c r="E249" s="29" t="s">
        <v>37</v>
      </c>
    </row>
    <row r="250" spans="1:16" ht="12.75">
      <c r="A250" s="19" t="s">
        <v>35</v>
      </c>
      <c s="23" t="s">
        <v>287</v>
      </c>
      <c s="23" t="s">
        <v>507</v>
      </c>
      <c s="19" t="s">
        <v>37</v>
      </c>
      <c s="24" t="s">
        <v>508</v>
      </c>
      <c s="25" t="s">
        <v>47</v>
      </c>
      <c s="26">
        <v>61</v>
      </c>
      <c s="27">
        <v>0</v>
      </c>
      <c s="27">
        <f>ROUND(ROUND(H250,2)*ROUND(G250,3),2)</f>
      </c>
      <c r="O250">
        <f>(I250*21)/100</f>
      </c>
      <c t="s">
        <v>14</v>
      </c>
    </row>
    <row r="251" spans="1:5" ht="25.5">
      <c r="A251" s="28" t="s">
        <v>40</v>
      </c>
      <c r="E251" s="29" t="s">
        <v>509</v>
      </c>
    </row>
    <row r="252" spans="1:5" ht="12.75">
      <c r="A252" s="30" t="s">
        <v>41</v>
      </c>
      <c r="E252" s="31" t="s">
        <v>37</v>
      </c>
    </row>
    <row r="253" spans="1:5" ht="12.75">
      <c r="A253" t="s">
        <v>42</v>
      </c>
      <c r="E253" s="29" t="s">
        <v>37</v>
      </c>
    </row>
    <row r="254" spans="1:16" ht="12.75">
      <c r="A254" s="19" t="s">
        <v>35</v>
      </c>
      <c s="23" t="s">
        <v>346</v>
      </c>
      <c s="23" t="s">
        <v>510</v>
      </c>
      <c s="19" t="s">
        <v>37</v>
      </c>
      <c s="24" t="s">
        <v>511</v>
      </c>
      <c s="25" t="s">
        <v>47</v>
      </c>
      <c s="26">
        <v>1</v>
      </c>
      <c s="27">
        <v>0</v>
      </c>
      <c s="27">
        <f>ROUND(ROUND(H254,2)*ROUND(G254,3),2)</f>
      </c>
      <c r="O254">
        <f>(I254*21)/100</f>
      </c>
      <c t="s">
        <v>14</v>
      </c>
    </row>
    <row r="255" spans="1:5" ht="12.75">
      <c r="A255" s="28" t="s">
        <v>40</v>
      </c>
      <c r="E255" s="29" t="s">
        <v>511</v>
      </c>
    </row>
    <row r="256" spans="1:5" ht="12.75">
      <c r="A256" s="30" t="s">
        <v>41</v>
      </c>
      <c r="E256" s="31" t="s">
        <v>37</v>
      </c>
    </row>
    <row r="257" spans="1:5" ht="12.75">
      <c r="A257" t="s">
        <v>42</v>
      </c>
      <c r="E257" s="29" t="s">
        <v>37</v>
      </c>
    </row>
    <row r="258" spans="1:16" ht="12.75">
      <c r="A258" s="19" t="s">
        <v>35</v>
      </c>
      <c s="23" t="s">
        <v>364</v>
      </c>
      <c s="23" t="s">
        <v>360</v>
      </c>
      <c s="19" t="s">
        <v>37</v>
      </c>
      <c s="24" t="s">
        <v>361</v>
      </c>
      <c s="25" t="s">
        <v>47</v>
      </c>
      <c s="26">
        <v>1</v>
      </c>
      <c s="27">
        <v>0</v>
      </c>
      <c s="27">
        <f>ROUND(ROUND(H258,2)*ROUND(G258,3),2)</f>
      </c>
      <c r="O258">
        <f>(I258*21)/100</f>
      </c>
      <c t="s">
        <v>14</v>
      </c>
    </row>
    <row r="259" spans="1:5" ht="25.5">
      <c r="A259" s="28" t="s">
        <v>40</v>
      </c>
      <c r="E259" s="29" t="s">
        <v>362</v>
      </c>
    </row>
    <row r="260" spans="1:5" ht="12.75">
      <c r="A260" s="30" t="s">
        <v>41</v>
      </c>
      <c r="E260" s="31" t="s">
        <v>37</v>
      </c>
    </row>
    <row r="261" spans="1:5" ht="12.75">
      <c r="A261" t="s">
        <v>42</v>
      </c>
      <c r="E261" s="29" t="s">
        <v>37</v>
      </c>
    </row>
    <row r="262" spans="1:16" ht="12.75">
      <c r="A262" s="19" t="s">
        <v>35</v>
      </c>
      <c s="23" t="s">
        <v>512</v>
      </c>
      <c s="23" t="s">
        <v>513</v>
      </c>
      <c s="19" t="s">
        <v>37</v>
      </c>
      <c s="24" t="s">
        <v>514</v>
      </c>
      <c s="25" t="s">
        <v>47</v>
      </c>
      <c s="26">
        <v>1</v>
      </c>
      <c s="27">
        <v>0</v>
      </c>
      <c s="27">
        <f>ROUND(ROUND(H262,2)*ROUND(G262,3),2)</f>
      </c>
      <c r="O262">
        <f>(I262*21)/100</f>
      </c>
      <c t="s">
        <v>14</v>
      </c>
    </row>
    <row r="263" spans="1:5" ht="25.5">
      <c r="A263" s="28" t="s">
        <v>40</v>
      </c>
      <c r="E263" s="29" t="s">
        <v>515</v>
      </c>
    </row>
    <row r="264" spans="1:5" ht="12.75">
      <c r="A264" s="30" t="s">
        <v>41</v>
      </c>
      <c r="E264" s="31" t="s">
        <v>37</v>
      </c>
    </row>
    <row r="265" spans="1:5" ht="12.75">
      <c r="A265" t="s">
        <v>42</v>
      </c>
      <c r="E265" s="29" t="s">
        <v>37</v>
      </c>
    </row>
    <row r="266" spans="1:16" ht="12.75">
      <c r="A266" s="19" t="s">
        <v>35</v>
      </c>
      <c s="23" t="s">
        <v>368</v>
      </c>
      <c s="23" t="s">
        <v>516</v>
      </c>
      <c s="19" t="s">
        <v>37</v>
      </c>
      <c s="24" t="s">
        <v>517</v>
      </c>
      <c s="25" t="s">
        <v>47</v>
      </c>
      <c s="26">
        <v>5</v>
      </c>
      <c s="27">
        <v>0</v>
      </c>
      <c s="27">
        <f>ROUND(ROUND(H266,2)*ROUND(G266,3),2)</f>
      </c>
      <c r="O266">
        <f>(I266*21)/100</f>
      </c>
      <c t="s">
        <v>14</v>
      </c>
    </row>
    <row r="267" spans="1:5" ht="38.25">
      <c r="A267" s="28" t="s">
        <v>40</v>
      </c>
      <c r="E267" s="29" t="s">
        <v>518</v>
      </c>
    </row>
    <row r="268" spans="1:5" ht="12.75">
      <c r="A268" s="30" t="s">
        <v>41</v>
      </c>
      <c r="E268" s="31" t="s">
        <v>37</v>
      </c>
    </row>
    <row r="269" spans="1:5" ht="12.75">
      <c r="A269" t="s">
        <v>42</v>
      </c>
      <c r="E269" s="29" t="s">
        <v>37</v>
      </c>
    </row>
    <row r="270" spans="1:16" ht="12.75">
      <c r="A270" s="19" t="s">
        <v>35</v>
      </c>
      <c s="23" t="s">
        <v>519</v>
      </c>
      <c s="23" t="s">
        <v>520</v>
      </c>
      <c s="19" t="s">
        <v>37</v>
      </c>
      <c s="24" t="s">
        <v>521</v>
      </c>
      <c s="25" t="s">
        <v>216</v>
      </c>
      <c s="26">
        <v>251.6</v>
      </c>
      <c s="27">
        <v>0</v>
      </c>
      <c s="27">
        <f>ROUND(ROUND(H270,2)*ROUND(G270,3),2)</f>
      </c>
      <c r="O270">
        <f>(I270*21)/100</f>
      </c>
      <c t="s">
        <v>14</v>
      </c>
    </row>
    <row r="271" spans="1:5" ht="12.75">
      <c r="A271" s="28" t="s">
        <v>40</v>
      </c>
      <c r="E271" s="29" t="s">
        <v>522</v>
      </c>
    </row>
    <row r="272" spans="1:5" ht="12.75">
      <c r="A272" s="30" t="s">
        <v>41</v>
      </c>
      <c r="E272" s="31" t="s">
        <v>432</v>
      </c>
    </row>
    <row r="273" spans="1:5" ht="12.75">
      <c r="A273" t="s">
        <v>42</v>
      </c>
      <c r="E273" s="29" t="s">
        <v>37</v>
      </c>
    </row>
    <row r="274" spans="1:16" ht="12.75">
      <c r="A274" s="19" t="s">
        <v>35</v>
      </c>
      <c s="23" t="s">
        <v>523</v>
      </c>
      <c s="23" t="s">
        <v>283</v>
      </c>
      <c s="19" t="s">
        <v>37</v>
      </c>
      <c s="24" t="s">
        <v>284</v>
      </c>
      <c s="25" t="s">
        <v>216</v>
      </c>
      <c s="26">
        <v>251.6</v>
      </c>
      <c s="27">
        <v>0</v>
      </c>
      <c s="27">
        <f>ROUND(ROUND(H274,2)*ROUND(G274,3),2)</f>
      </c>
      <c r="O274">
        <f>(I274*21)/100</f>
      </c>
      <c t="s">
        <v>14</v>
      </c>
    </row>
    <row r="275" spans="1:5" ht="12.75">
      <c r="A275" s="28" t="s">
        <v>40</v>
      </c>
      <c r="E275" s="29" t="s">
        <v>284</v>
      </c>
    </row>
    <row r="276" spans="1:5" ht="12.75">
      <c r="A276" s="30" t="s">
        <v>41</v>
      </c>
      <c r="E276" s="31" t="s">
        <v>432</v>
      </c>
    </row>
    <row r="277" spans="1:5" ht="12.75">
      <c r="A277" t="s">
        <v>42</v>
      </c>
      <c r="E277" s="29" t="s">
        <v>37</v>
      </c>
    </row>
    <row r="278" spans="1:16" ht="12.75">
      <c r="A278" s="19" t="s">
        <v>35</v>
      </c>
      <c s="23" t="s">
        <v>331</v>
      </c>
      <c s="23" t="s">
        <v>366</v>
      </c>
      <c s="19" t="s">
        <v>37</v>
      </c>
      <c s="24" t="s">
        <v>367</v>
      </c>
      <c s="25" t="s">
        <v>47</v>
      </c>
      <c s="26">
        <v>7</v>
      </c>
      <c s="27">
        <v>0</v>
      </c>
      <c s="27">
        <f>ROUND(ROUND(H278,2)*ROUND(G278,3),2)</f>
      </c>
      <c r="O278">
        <f>(I278*21)/100</f>
      </c>
      <c t="s">
        <v>14</v>
      </c>
    </row>
    <row r="279" spans="1:5" ht="12.75">
      <c r="A279" s="28" t="s">
        <v>40</v>
      </c>
      <c r="E279" s="29" t="s">
        <v>37</v>
      </c>
    </row>
    <row r="280" spans="1:5" ht="12.75">
      <c r="A280" s="30" t="s">
        <v>41</v>
      </c>
      <c r="E280" s="31" t="s">
        <v>37</v>
      </c>
    </row>
    <row r="281" spans="1:5" ht="12.75">
      <c r="A281" t="s">
        <v>42</v>
      </c>
      <c r="E281" s="29" t="s">
        <v>37</v>
      </c>
    </row>
    <row r="282" spans="1:16" ht="12.75">
      <c r="A282" s="19" t="s">
        <v>35</v>
      </c>
      <c s="23" t="s">
        <v>524</v>
      </c>
      <c s="23" t="s">
        <v>369</v>
      </c>
      <c s="19" t="s">
        <v>37</v>
      </c>
      <c s="24" t="s">
        <v>370</v>
      </c>
      <c s="25" t="s">
        <v>47</v>
      </c>
      <c s="26">
        <v>6</v>
      </c>
      <c s="27">
        <v>0</v>
      </c>
      <c s="27">
        <f>ROUND(ROUND(H282,2)*ROUND(G282,3),2)</f>
      </c>
      <c r="O282">
        <f>(I282*21)/100</f>
      </c>
      <c t="s">
        <v>14</v>
      </c>
    </row>
    <row r="283" spans="1:5" ht="12.75">
      <c r="A283" s="28" t="s">
        <v>40</v>
      </c>
      <c r="E283" s="29" t="s">
        <v>370</v>
      </c>
    </row>
    <row r="284" spans="1:5" ht="12.75">
      <c r="A284" s="30" t="s">
        <v>41</v>
      </c>
      <c r="E284" s="31" t="s">
        <v>37</v>
      </c>
    </row>
    <row r="285" spans="1:5" ht="12.75">
      <c r="A285" t="s">
        <v>42</v>
      </c>
      <c r="E285" s="29" t="s">
        <v>37</v>
      </c>
    </row>
    <row r="286" spans="1:16" ht="12.75">
      <c r="A286" s="19" t="s">
        <v>35</v>
      </c>
      <c s="23" t="s">
        <v>525</v>
      </c>
      <c s="23" t="s">
        <v>526</v>
      </c>
      <c s="19" t="s">
        <v>37</v>
      </c>
      <c s="24" t="s">
        <v>527</v>
      </c>
      <c s="25" t="s">
        <v>47</v>
      </c>
      <c s="26">
        <v>1</v>
      </c>
      <c s="27">
        <v>0</v>
      </c>
      <c s="27">
        <f>ROUND(ROUND(H286,2)*ROUND(G286,3),2)</f>
      </c>
      <c r="O286">
        <f>(I286*21)/100</f>
      </c>
      <c t="s">
        <v>14</v>
      </c>
    </row>
    <row r="287" spans="1:5" ht="12.75">
      <c r="A287" s="28" t="s">
        <v>40</v>
      </c>
      <c r="E287" s="29" t="s">
        <v>527</v>
      </c>
    </row>
    <row r="288" spans="1:5" ht="12.75">
      <c r="A288" s="30" t="s">
        <v>41</v>
      </c>
      <c r="E288" s="31" t="s">
        <v>37</v>
      </c>
    </row>
    <row r="289" spans="1:5" ht="12.75">
      <c r="A289" t="s">
        <v>42</v>
      </c>
      <c r="E289" s="29" t="s">
        <v>37</v>
      </c>
    </row>
    <row r="290" spans="1:18" ht="12.75" customHeight="1">
      <c r="A290" s="5" t="s">
        <v>33</v>
      </c>
      <c s="5"/>
      <c s="34" t="s">
        <v>285</v>
      </c>
      <c s="5"/>
      <c s="21" t="s">
        <v>286</v>
      </c>
      <c s="5"/>
      <c s="5"/>
      <c s="5"/>
      <c s="35">
        <f>0+Q290</f>
      </c>
      <c r="O290">
        <f>0+R290</f>
      </c>
      <c r="Q290">
        <f>0+I291</f>
      </c>
      <c>
        <f>0+O291</f>
      </c>
    </row>
    <row r="291" spans="1:16" ht="12.75">
      <c r="A291" s="19" t="s">
        <v>35</v>
      </c>
      <c s="23" t="s">
        <v>528</v>
      </c>
      <c s="23" t="s">
        <v>288</v>
      </c>
      <c s="19" t="s">
        <v>37</v>
      </c>
      <c s="24" t="s">
        <v>289</v>
      </c>
      <c s="25" t="s">
        <v>198</v>
      </c>
      <c s="26">
        <v>473.358</v>
      </c>
      <c s="27">
        <v>0</v>
      </c>
      <c s="27">
        <f>ROUND(ROUND(H291,2)*ROUND(G291,3),2)</f>
      </c>
      <c r="O291">
        <f>(I291*21)/100</f>
      </c>
      <c t="s">
        <v>14</v>
      </c>
    </row>
    <row r="292" spans="1:5" ht="38.25">
      <c r="A292" s="28" t="s">
        <v>40</v>
      </c>
      <c r="E292" s="29" t="s">
        <v>290</v>
      </c>
    </row>
    <row r="293" spans="1:5" ht="12.75">
      <c r="A293" s="30" t="s">
        <v>41</v>
      </c>
      <c r="E293" s="31" t="s">
        <v>37</v>
      </c>
    </row>
    <row r="294" spans="1:5" ht="12.75">
      <c r="A294" t="s">
        <v>42</v>
      </c>
      <c r="E294" s="29" t="s">
        <v>37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5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0+O8+O101+O114+O127+O156+O165+O242+O247</f>
      </c>
      <c t="s">
        <v>13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529</v>
      </c>
      <c s="36">
        <f>0+I8+I101+I114+I127+I156+I165+I242+I247</f>
      </c>
      <c r="O3" t="s">
        <v>9</v>
      </c>
      <c t="s">
        <v>14</v>
      </c>
    </row>
    <row r="4" spans="1:16" ht="15" customHeight="1">
      <c r="A4" t="s">
        <v>7</v>
      </c>
      <c s="12" t="s">
        <v>8</v>
      </c>
      <c s="13" t="s">
        <v>529</v>
      </c>
      <c s="5"/>
      <c s="14" t="s">
        <v>16</v>
      </c>
      <c s="5"/>
      <c s="5"/>
      <c s="15"/>
      <c s="15"/>
      <c r="O4" t="s">
        <v>10</v>
      </c>
      <c t="s">
        <v>14</v>
      </c>
    </row>
    <row r="5" spans="1:16" ht="12.75" customHeight="1">
      <c r="A5" s="11" t="s">
        <v>17</v>
      </c>
      <c s="11" t="s">
        <v>19</v>
      </c>
      <c s="11" t="s">
        <v>21</v>
      </c>
      <c s="11" t="s">
        <v>22</v>
      </c>
      <c s="11" t="s">
        <v>23</v>
      </c>
      <c s="11" t="s">
        <v>25</v>
      </c>
      <c s="11" t="s">
        <v>27</v>
      </c>
      <c s="11" t="s">
        <v>28</v>
      </c>
      <c s="11"/>
      <c r="O5" t="s">
        <v>11</v>
      </c>
      <c t="s">
        <v>14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18</v>
      </c>
      <c s="11" t="s">
        <v>20</v>
      </c>
      <c s="11" t="s">
        <v>14</v>
      </c>
      <c s="11" t="s">
        <v>12</v>
      </c>
      <c s="11" t="s">
        <v>24</v>
      </c>
      <c s="11" t="s">
        <v>26</v>
      </c>
      <c s="11" t="s">
        <v>13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20</v>
      </c>
      <c s="15"/>
      <c s="21" t="s">
        <v>138</v>
      </c>
      <c s="15"/>
      <c s="15"/>
      <c s="15"/>
      <c s="22">
        <f>0+Q8</f>
      </c>
      <c r="O8">
        <f>0+R8</f>
      </c>
      <c r="Q8">
        <f>0+I9+I13+I17+I21+I25+I29+I33+I37+I41+I45+I49+I53+I57+I61+I65+I69+I73+I77+I81+I85+I89+I93+I97</f>
      </c>
      <c>
        <f>0+O9+O13+O17+O21+O25+O29+O33+O37+O41+O45+O49+O53+O57+O61+O65+O69+O73+O77+O81+O85+O89+O93+O97</f>
      </c>
    </row>
    <row r="9" spans="1:16" ht="25.5">
      <c r="A9" s="19" t="s">
        <v>35</v>
      </c>
      <c s="23" t="s">
        <v>20</v>
      </c>
      <c s="23" t="s">
        <v>139</v>
      </c>
      <c s="19" t="s">
        <v>37</v>
      </c>
      <c s="24" t="s">
        <v>140</v>
      </c>
      <c s="25" t="s">
        <v>141</v>
      </c>
      <c s="26">
        <v>16.52</v>
      </c>
      <c s="27">
        <v>0</v>
      </c>
      <c s="27">
        <f>ROUND(ROUND(H9,2)*ROUND(G9,3),2)</f>
      </c>
      <c r="O9">
        <f>(I9*21)/100</f>
      </c>
      <c t="s">
        <v>14</v>
      </c>
    </row>
    <row r="10" spans="1:5" ht="38.25">
      <c r="A10" s="28" t="s">
        <v>40</v>
      </c>
      <c r="E10" s="29" t="s">
        <v>142</v>
      </c>
    </row>
    <row r="11" spans="1:5" ht="63.75">
      <c r="A11" s="30" t="s">
        <v>41</v>
      </c>
      <c r="E11" s="37" t="s">
        <v>530</v>
      </c>
    </row>
    <row r="12" spans="1:5" ht="12.75">
      <c r="A12" t="s">
        <v>42</v>
      </c>
      <c r="E12" s="29" t="s">
        <v>37</v>
      </c>
    </row>
    <row r="13" spans="1:16" ht="25.5">
      <c r="A13" s="19" t="s">
        <v>35</v>
      </c>
      <c s="23" t="s">
        <v>14</v>
      </c>
      <c s="23" t="s">
        <v>144</v>
      </c>
      <c s="19" t="s">
        <v>37</v>
      </c>
      <c s="24" t="s">
        <v>145</v>
      </c>
      <c s="25" t="s">
        <v>141</v>
      </c>
      <c s="26">
        <v>16.52</v>
      </c>
      <c s="27">
        <v>0</v>
      </c>
      <c s="27">
        <f>ROUND(ROUND(H13,2)*ROUND(G13,3),2)</f>
      </c>
      <c r="O13">
        <f>(I13*21)/100</f>
      </c>
      <c t="s">
        <v>14</v>
      </c>
    </row>
    <row r="14" spans="1:5" ht="38.25">
      <c r="A14" s="28" t="s">
        <v>40</v>
      </c>
      <c r="E14" s="29" t="s">
        <v>146</v>
      </c>
    </row>
    <row r="15" spans="1:5" ht="25.5">
      <c r="A15" s="30" t="s">
        <v>41</v>
      </c>
      <c r="E15" s="37" t="s">
        <v>531</v>
      </c>
    </row>
    <row r="16" spans="1:5" ht="12.75">
      <c r="A16" t="s">
        <v>42</v>
      </c>
      <c r="E16" s="29" t="s">
        <v>37</v>
      </c>
    </row>
    <row r="17" spans="1:16" ht="12.75">
      <c r="A17" s="19" t="s">
        <v>35</v>
      </c>
      <c s="23" t="s">
        <v>12</v>
      </c>
      <c s="23" t="s">
        <v>294</v>
      </c>
      <c s="19" t="s">
        <v>37</v>
      </c>
      <c s="24" t="s">
        <v>295</v>
      </c>
      <c s="25" t="s">
        <v>141</v>
      </c>
      <c s="26">
        <v>47.95</v>
      </c>
      <c s="27">
        <v>0</v>
      </c>
      <c s="27">
        <f>ROUND(ROUND(H17,2)*ROUND(G17,3),2)</f>
      </c>
      <c r="O17">
        <f>(I17*21)/100</f>
      </c>
      <c t="s">
        <v>14</v>
      </c>
    </row>
    <row r="18" spans="1:5" ht="25.5">
      <c r="A18" s="28" t="s">
        <v>40</v>
      </c>
      <c r="E18" s="29" t="s">
        <v>296</v>
      </c>
    </row>
    <row r="19" spans="1:5" ht="38.25">
      <c r="A19" s="30" t="s">
        <v>41</v>
      </c>
      <c r="E19" s="37" t="s">
        <v>532</v>
      </c>
    </row>
    <row r="20" spans="1:5" ht="12.75">
      <c r="A20" t="s">
        <v>42</v>
      </c>
      <c r="E20" s="29" t="s">
        <v>37</v>
      </c>
    </row>
    <row r="21" spans="1:16" ht="12.75">
      <c r="A21" s="19" t="s">
        <v>35</v>
      </c>
      <c s="23" t="s">
        <v>24</v>
      </c>
      <c s="23" t="s">
        <v>148</v>
      </c>
      <c s="19" t="s">
        <v>37</v>
      </c>
      <c s="24" t="s">
        <v>149</v>
      </c>
      <c s="25" t="s">
        <v>141</v>
      </c>
      <c s="26">
        <v>16.52</v>
      </c>
      <c s="27">
        <v>0</v>
      </c>
      <c s="27">
        <f>ROUND(ROUND(H21,2)*ROUND(G21,3),2)</f>
      </c>
      <c r="O21">
        <f>(I21*21)/100</f>
      </c>
      <c t="s">
        <v>14</v>
      </c>
    </row>
    <row r="22" spans="1:5" ht="25.5">
      <c r="A22" s="28" t="s">
        <v>40</v>
      </c>
      <c r="E22" s="29" t="s">
        <v>150</v>
      </c>
    </row>
    <row r="23" spans="1:5" ht="63.75">
      <c r="A23" s="30" t="s">
        <v>41</v>
      </c>
      <c r="E23" s="37" t="s">
        <v>530</v>
      </c>
    </row>
    <row r="24" spans="1:5" ht="12.75">
      <c r="A24" t="s">
        <v>42</v>
      </c>
      <c r="E24" s="29" t="s">
        <v>37</v>
      </c>
    </row>
    <row r="25" spans="1:16" ht="12.75">
      <c r="A25" s="19" t="s">
        <v>35</v>
      </c>
      <c s="23" t="s">
        <v>26</v>
      </c>
      <c s="23" t="s">
        <v>151</v>
      </c>
      <c s="19" t="s">
        <v>37</v>
      </c>
      <c s="24" t="s">
        <v>152</v>
      </c>
      <c s="25" t="s">
        <v>153</v>
      </c>
      <c s="26">
        <v>70</v>
      </c>
      <c s="27">
        <v>0</v>
      </c>
      <c s="27">
        <f>ROUND(ROUND(H25,2)*ROUND(G25,3),2)</f>
      </c>
      <c r="O25">
        <f>(I25*21)/100</f>
      </c>
      <c t="s">
        <v>14</v>
      </c>
    </row>
    <row r="26" spans="1:5" ht="25.5">
      <c r="A26" s="28" t="s">
        <v>40</v>
      </c>
      <c r="E26" s="29" t="s">
        <v>154</v>
      </c>
    </row>
    <row r="27" spans="1:5" ht="25.5">
      <c r="A27" s="30" t="s">
        <v>41</v>
      </c>
      <c r="E27" s="37" t="s">
        <v>155</v>
      </c>
    </row>
    <row r="28" spans="1:5" ht="12.75">
      <c r="A28" t="s">
        <v>42</v>
      </c>
      <c r="E28" s="29" t="s">
        <v>37</v>
      </c>
    </row>
    <row r="29" spans="1:16" ht="12.75">
      <c r="A29" s="19" t="s">
        <v>35</v>
      </c>
      <c s="23" t="s">
        <v>13</v>
      </c>
      <c s="23" t="s">
        <v>156</v>
      </c>
      <c s="19" t="s">
        <v>37</v>
      </c>
      <c s="24" t="s">
        <v>157</v>
      </c>
      <c s="25" t="s">
        <v>158</v>
      </c>
      <c s="26">
        <v>14</v>
      </c>
      <c s="27">
        <v>0</v>
      </c>
      <c s="27">
        <f>ROUND(ROUND(H29,2)*ROUND(G29,3),2)</f>
      </c>
      <c r="O29">
        <f>(I29*21)/100</f>
      </c>
      <c t="s">
        <v>14</v>
      </c>
    </row>
    <row r="30" spans="1:5" ht="25.5">
      <c r="A30" s="28" t="s">
        <v>40</v>
      </c>
      <c r="E30" s="29" t="s">
        <v>159</v>
      </c>
    </row>
    <row r="31" spans="1:5" ht="12.75">
      <c r="A31" s="30" t="s">
        <v>41</v>
      </c>
      <c r="E31" s="31" t="s">
        <v>160</v>
      </c>
    </row>
    <row r="32" spans="1:5" ht="12.75">
      <c r="A32" t="s">
        <v>42</v>
      </c>
      <c r="E32" s="29" t="s">
        <v>37</v>
      </c>
    </row>
    <row r="33" spans="1:16" ht="12.75">
      <c r="A33" s="19" t="s">
        <v>35</v>
      </c>
      <c s="23" t="s">
        <v>57</v>
      </c>
      <c s="23" t="s">
        <v>385</v>
      </c>
      <c s="19" t="s">
        <v>37</v>
      </c>
      <c s="24" t="s">
        <v>386</v>
      </c>
      <c s="25" t="s">
        <v>216</v>
      </c>
      <c s="26">
        <v>0.7</v>
      </c>
      <c s="27">
        <v>0</v>
      </c>
      <c s="27">
        <f>ROUND(ROUND(H33,2)*ROUND(G33,3),2)</f>
      </c>
      <c r="O33">
        <f>(I33*21)/100</f>
      </c>
      <c t="s">
        <v>14</v>
      </c>
    </row>
    <row r="34" spans="1:5" ht="63.75">
      <c r="A34" s="28" t="s">
        <v>40</v>
      </c>
      <c r="E34" s="29" t="s">
        <v>387</v>
      </c>
    </row>
    <row r="35" spans="1:5" ht="12.75">
      <c r="A35" s="30" t="s">
        <v>41</v>
      </c>
      <c r="E35" s="31" t="s">
        <v>533</v>
      </c>
    </row>
    <row r="36" spans="1:5" ht="12.75">
      <c r="A36" t="s">
        <v>42</v>
      </c>
      <c r="E36" s="29" t="s">
        <v>37</v>
      </c>
    </row>
    <row r="37" spans="1:16" ht="12.75">
      <c r="A37" s="19" t="s">
        <v>35</v>
      </c>
      <c s="23" t="s">
        <v>60</v>
      </c>
      <c s="23" t="s">
        <v>389</v>
      </c>
      <c s="19" t="s">
        <v>37</v>
      </c>
      <c s="24" t="s">
        <v>390</v>
      </c>
      <c s="25" t="s">
        <v>216</v>
      </c>
      <c s="26">
        <v>0.7</v>
      </c>
      <c s="27">
        <v>0</v>
      </c>
      <c s="27">
        <f>ROUND(ROUND(H37,2)*ROUND(G37,3),2)</f>
      </c>
      <c r="O37">
        <f>(I37*21)/100</f>
      </c>
      <c t="s">
        <v>14</v>
      </c>
    </row>
    <row r="38" spans="1:5" ht="63.75">
      <c r="A38" s="28" t="s">
        <v>40</v>
      </c>
      <c r="E38" s="29" t="s">
        <v>391</v>
      </c>
    </row>
    <row r="39" spans="1:5" ht="12.75">
      <c r="A39" s="30" t="s">
        <v>41</v>
      </c>
      <c r="E39" s="31" t="s">
        <v>533</v>
      </c>
    </row>
    <row r="40" spans="1:5" ht="12.75">
      <c r="A40" t="s">
        <v>42</v>
      </c>
      <c r="E40" s="29" t="s">
        <v>37</v>
      </c>
    </row>
    <row r="41" spans="1:16" ht="12.75">
      <c r="A41" s="19" t="s">
        <v>35</v>
      </c>
      <c s="23" t="s">
        <v>30</v>
      </c>
      <c s="23" t="s">
        <v>393</v>
      </c>
      <c s="19" t="s">
        <v>37</v>
      </c>
      <c s="24" t="s">
        <v>394</v>
      </c>
      <c s="25" t="s">
        <v>163</v>
      </c>
      <c s="26">
        <v>2.39</v>
      </c>
      <c s="27">
        <v>0</v>
      </c>
      <c s="27">
        <f>ROUND(ROUND(H41,2)*ROUND(G41,3),2)</f>
      </c>
      <c r="O41">
        <f>(I41*21)/100</f>
      </c>
      <c t="s">
        <v>14</v>
      </c>
    </row>
    <row r="42" spans="1:5" ht="25.5">
      <c r="A42" s="28" t="s">
        <v>40</v>
      </c>
      <c r="E42" s="29" t="s">
        <v>395</v>
      </c>
    </row>
    <row r="43" spans="1:5" ht="63.75">
      <c r="A43" s="30" t="s">
        <v>41</v>
      </c>
      <c r="E43" s="37" t="s">
        <v>534</v>
      </c>
    </row>
    <row r="44" spans="1:5" ht="12.75">
      <c r="A44" t="s">
        <v>42</v>
      </c>
      <c r="E44" s="29" t="s">
        <v>37</v>
      </c>
    </row>
    <row r="45" spans="1:16" ht="25.5">
      <c r="A45" s="19" t="s">
        <v>35</v>
      </c>
      <c s="23" t="s">
        <v>32</v>
      </c>
      <c s="23" t="s">
        <v>161</v>
      </c>
      <c s="19" t="s">
        <v>37</v>
      </c>
      <c s="24" t="s">
        <v>162</v>
      </c>
      <c s="25" t="s">
        <v>163</v>
      </c>
      <c s="26">
        <v>15.131</v>
      </c>
      <c s="27">
        <v>0</v>
      </c>
      <c s="27">
        <f>ROUND(ROUND(H45,2)*ROUND(G45,3),2)</f>
      </c>
      <c r="O45">
        <f>(I45*21)/100</f>
      </c>
      <c t="s">
        <v>14</v>
      </c>
    </row>
    <row r="46" spans="1:5" ht="25.5">
      <c r="A46" s="28" t="s">
        <v>40</v>
      </c>
      <c r="E46" s="29" t="s">
        <v>164</v>
      </c>
    </row>
    <row r="47" spans="1:5" ht="89.25">
      <c r="A47" s="30" t="s">
        <v>41</v>
      </c>
      <c r="E47" s="37" t="s">
        <v>535</v>
      </c>
    </row>
    <row r="48" spans="1:5" ht="12.75">
      <c r="A48" t="s">
        <v>42</v>
      </c>
      <c r="E48" s="29" t="s">
        <v>37</v>
      </c>
    </row>
    <row r="49" spans="1:16" ht="25.5">
      <c r="A49" s="19" t="s">
        <v>35</v>
      </c>
      <c s="23" t="s">
        <v>67</v>
      </c>
      <c s="23" t="s">
        <v>166</v>
      </c>
      <c s="19" t="s">
        <v>37</v>
      </c>
      <c s="24" t="s">
        <v>167</v>
      </c>
      <c s="25" t="s">
        <v>163</v>
      </c>
      <c s="26">
        <v>7.565</v>
      </c>
      <c s="27">
        <v>0</v>
      </c>
      <c s="27">
        <f>ROUND(ROUND(H49,2)*ROUND(G49,3),2)</f>
      </c>
      <c r="O49">
        <f>(I49*21)/100</f>
      </c>
      <c t="s">
        <v>14</v>
      </c>
    </row>
    <row r="50" spans="1:5" ht="25.5">
      <c r="A50" s="28" t="s">
        <v>40</v>
      </c>
      <c r="E50" s="29" t="s">
        <v>168</v>
      </c>
    </row>
    <row r="51" spans="1:5" ht="12.75">
      <c r="A51" s="30" t="s">
        <v>41</v>
      </c>
      <c r="E51" s="31" t="s">
        <v>536</v>
      </c>
    </row>
    <row r="52" spans="1:5" ht="12.75">
      <c r="A52" t="s">
        <v>42</v>
      </c>
      <c r="E52" s="29" t="s">
        <v>37</v>
      </c>
    </row>
    <row r="53" spans="1:16" ht="25.5">
      <c r="A53" s="19" t="s">
        <v>35</v>
      </c>
      <c s="23" t="s">
        <v>71</v>
      </c>
      <c s="23" t="s">
        <v>170</v>
      </c>
      <c s="19" t="s">
        <v>37</v>
      </c>
      <c s="24" t="s">
        <v>171</v>
      </c>
      <c s="25" t="s">
        <v>163</v>
      </c>
      <c s="26">
        <v>2.522</v>
      </c>
      <c s="27">
        <v>0</v>
      </c>
      <c s="27">
        <f>ROUND(ROUND(H53,2)*ROUND(G53,3),2)</f>
      </c>
      <c r="O53">
        <f>(I53*21)/100</f>
      </c>
      <c t="s">
        <v>14</v>
      </c>
    </row>
    <row r="54" spans="1:5" ht="25.5">
      <c r="A54" s="28" t="s">
        <v>40</v>
      </c>
      <c r="E54" s="29" t="s">
        <v>172</v>
      </c>
    </row>
    <row r="55" spans="1:5" ht="12.75">
      <c r="A55" s="30" t="s">
        <v>41</v>
      </c>
      <c r="E55" s="31" t="s">
        <v>537</v>
      </c>
    </row>
    <row r="56" spans="1:5" ht="12.75">
      <c r="A56" t="s">
        <v>42</v>
      </c>
      <c r="E56" s="29" t="s">
        <v>37</v>
      </c>
    </row>
    <row r="57" spans="1:16" ht="25.5">
      <c r="A57" s="19" t="s">
        <v>35</v>
      </c>
      <c s="23" t="s">
        <v>74</v>
      </c>
      <c s="23" t="s">
        <v>174</v>
      </c>
      <c s="19" t="s">
        <v>37</v>
      </c>
      <c s="24" t="s">
        <v>175</v>
      </c>
      <c s="25" t="s">
        <v>163</v>
      </c>
      <c s="26">
        <v>2.522</v>
      </c>
      <c s="27">
        <v>0</v>
      </c>
      <c s="27">
        <f>ROUND(ROUND(H57,2)*ROUND(G57,3),2)</f>
      </c>
      <c r="O57">
        <f>(I57*21)/100</f>
      </c>
      <c t="s">
        <v>14</v>
      </c>
    </row>
    <row r="58" spans="1:5" ht="25.5">
      <c r="A58" s="28" t="s">
        <v>40</v>
      </c>
      <c r="E58" s="29" t="s">
        <v>176</v>
      </c>
    </row>
    <row r="59" spans="1:5" ht="12.75">
      <c r="A59" s="30" t="s">
        <v>41</v>
      </c>
      <c r="E59" s="31" t="s">
        <v>537</v>
      </c>
    </row>
    <row r="60" spans="1:5" ht="12.75">
      <c r="A60" t="s">
        <v>42</v>
      </c>
      <c r="E60" s="29" t="s">
        <v>37</v>
      </c>
    </row>
    <row r="61" spans="1:16" ht="12.75">
      <c r="A61" s="19" t="s">
        <v>35</v>
      </c>
      <c s="23" t="s">
        <v>77</v>
      </c>
      <c s="23" t="s">
        <v>177</v>
      </c>
      <c s="19" t="s">
        <v>37</v>
      </c>
      <c s="24" t="s">
        <v>178</v>
      </c>
      <c s="25" t="s">
        <v>141</v>
      </c>
      <c s="26">
        <v>34.258</v>
      </c>
      <c s="27">
        <v>0</v>
      </c>
      <c s="27">
        <f>ROUND(ROUND(H61,2)*ROUND(G61,3),2)</f>
      </c>
      <c r="O61">
        <f>(I61*21)/100</f>
      </c>
      <c t="s">
        <v>14</v>
      </c>
    </row>
    <row r="62" spans="1:5" ht="25.5">
      <c r="A62" s="28" t="s">
        <v>40</v>
      </c>
      <c r="E62" s="29" t="s">
        <v>179</v>
      </c>
    </row>
    <row r="63" spans="1:5" ht="38.25">
      <c r="A63" s="30" t="s">
        <v>41</v>
      </c>
      <c r="E63" s="37" t="s">
        <v>180</v>
      </c>
    </row>
    <row r="64" spans="1:5" ht="12.75">
      <c r="A64" t="s">
        <v>42</v>
      </c>
      <c r="E64" s="29" t="s">
        <v>37</v>
      </c>
    </row>
    <row r="65" spans="1:16" ht="12.75">
      <c r="A65" s="19" t="s">
        <v>35</v>
      </c>
      <c s="23" t="s">
        <v>80</v>
      </c>
      <c s="23" t="s">
        <v>181</v>
      </c>
      <c s="19" t="s">
        <v>37</v>
      </c>
      <c s="24" t="s">
        <v>182</v>
      </c>
      <c s="25" t="s">
        <v>141</v>
      </c>
      <c s="26">
        <v>34.258</v>
      </c>
      <c s="27">
        <v>0</v>
      </c>
      <c s="27">
        <f>ROUND(ROUND(H65,2)*ROUND(G65,3),2)</f>
      </c>
      <c r="O65">
        <f>(I65*21)/100</f>
      </c>
      <c t="s">
        <v>14</v>
      </c>
    </row>
    <row r="66" spans="1:5" ht="25.5">
      <c r="A66" s="28" t="s">
        <v>40</v>
      </c>
      <c r="E66" s="29" t="s">
        <v>183</v>
      </c>
    </row>
    <row r="67" spans="1:5" ht="12.75">
      <c r="A67" s="30" t="s">
        <v>41</v>
      </c>
      <c r="E67" s="31" t="s">
        <v>37</v>
      </c>
    </row>
    <row r="68" spans="1:5" ht="12.75">
      <c r="A68" t="s">
        <v>42</v>
      </c>
      <c r="E68" s="29" t="s">
        <v>37</v>
      </c>
    </row>
    <row r="69" spans="1:16" ht="12.75">
      <c r="A69" s="19" t="s">
        <v>35</v>
      </c>
      <c s="23" t="s">
        <v>83</v>
      </c>
      <c s="23" t="s">
        <v>184</v>
      </c>
      <c s="19" t="s">
        <v>37</v>
      </c>
      <c s="24" t="s">
        <v>185</v>
      </c>
      <c s="25" t="s">
        <v>163</v>
      </c>
      <c s="26">
        <v>15.131</v>
      </c>
      <c s="27">
        <v>0</v>
      </c>
      <c s="27">
        <f>ROUND(ROUND(H69,2)*ROUND(G69,3),2)</f>
      </c>
      <c r="O69">
        <f>(I69*21)/100</f>
      </c>
      <c t="s">
        <v>14</v>
      </c>
    </row>
    <row r="70" spans="1:5" ht="51">
      <c r="A70" s="28" t="s">
        <v>40</v>
      </c>
      <c r="E70" s="29" t="s">
        <v>186</v>
      </c>
    </row>
    <row r="71" spans="1:5" ht="12.75">
      <c r="A71" s="30" t="s">
        <v>41</v>
      </c>
      <c r="E71" s="31" t="s">
        <v>538</v>
      </c>
    </row>
    <row r="72" spans="1:5" ht="12.75">
      <c r="A72" t="s">
        <v>42</v>
      </c>
      <c r="E72" s="29" t="s">
        <v>37</v>
      </c>
    </row>
    <row r="73" spans="1:16" ht="12.75">
      <c r="A73" s="19" t="s">
        <v>35</v>
      </c>
      <c s="23" t="s">
        <v>86</v>
      </c>
      <c s="23" t="s">
        <v>188</v>
      </c>
      <c s="19" t="s">
        <v>37</v>
      </c>
      <c s="24" t="s">
        <v>189</v>
      </c>
      <c s="25" t="s">
        <v>163</v>
      </c>
      <c s="26">
        <v>10.087</v>
      </c>
      <c s="27">
        <v>0</v>
      </c>
      <c s="27">
        <f>ROUND(ROUND(H73,2)*ROUND(G73,3),2)</f>
      </c>
      <c r="O73">
        <f>(I73*21)/100</f>
      </c>
      <c t="s">
        <v>14</v>
      </c>
    </row>
    <row r="74" spans="1:5" ht="51">
      <c r="A74" s="28" t="s">
        <v>40</v>
      </c>
      <c r="E74" s="29" t="s">
        <v>190</v>
      </c>
    </row>
    <row r="75" spans="1:5" ht="12.75">
      <c r="A75" s="30" t="s">
        <v>41</v>
      </c>
      <c r="E75" s="31" t="s">
        <v>539</v>
      </c>
    </row>
    <row r="76" spans="1:5" ht="12.75">
      <c r="A76" t="s">
        <v>42</v>
      </c>
      <c r="E76" s="29" t="s">
        <v>37</v>
      </c>
    </row>
    <row r="77" spans="1:16" ht="12.75">
      <c r="A77" s="19" t="s">
        <v>35</v>
      </c>
      <c s="23" t="s">
        <v>89</v>
      </c>
      <c s="23" t="s">
        <v>192</v>
      </c>
      <c s="19" t="s">
        <v>37</v>
      </c>
      <c s="24" t="s">
        <v>193</v>
      </c>
      <c s="25" t="s">
        <v>163</v>
      </c>
      <c s="26">
        <v>25.218</v>
      </c>
      <c s="27">
        <v>0</v>
      </c>
      <c s="27">
        <f>ROUND(ROUND(H77,2)*ROUND(G77,3),2)</f>
      </c>
      <c r="O77">
        <f>(I77*21)/100</f>
      </c>
      <c t="s">
        <v>14</v>
      </c>
    </row>
    <row r="78" spans="1:5" ht="25.5">
      <c r="A78" s="28" t="s">
        <v>40</v>
      </c>
      <c r="E78" s="29" t="s">
        <v>194</v>
      </c>
    </row>
    <row r="79" spans="1:5" ht="89.25">
      <c r="A79" s="30" t="s">
        <v>41</v>
      </c>
      <c r="E79" s="37" t="s">
        <v>540</v>
      </c>
    </row>
    <row r="80" spans="1:5" ht="12.75">
      <c r="A80" t="s">
        <v>42</v>
      </c>
      <c r="E80" s="29" t="s">
        <v>37</v>
      </c>
    </row>
    <row r="81" spans="1:16" ht="12.75">
      <c r="A81" s="19" t="s">
        <v>35</v>
      </c>
      <c s="23" t="s">
        <v>93</v>
      </c>
      <c s="23" t="s">
        <v>196</v>
      </c>
      <c s="19" t="s">
        <v>37</v>
      </c>
      <c s="24" t="s">
        <v>197</v>
      </c>
      <c s="25" t="s">
        <v>198</v>
      </c>
      <c s="26">
        <v>9.314</v>
      </c>
      <c s="27">
        <v>0</v>
      </c>
      <c s="27">
        <f>ROUND(ROUND(H81,2)*ROUND(G81,3),2)</f>
      </c>
      <c r="O81">
        <f>(I81*21)/100</f>
      </c>
      <c t="s">
        <v>14</v>
      </c>
    </row>
    <row r="82" spans="1:5" ht="12.75">
      <c r="A82" s="28" t="s">
        <v>40</v>
      </c>
      <c r="E82" s="29" t="s">
        <v>37</v>
      </c>
    </row>
    <row r="83" spans="1:5" ht="12.75">
      <c r="A83" s="30" t="s">
        <v>41</v>
      </c>
      <c r="E83" s="31" t="s">
        <v>541</v>
      </c>
    </row>
    <row r="84" spans="1:5" ht="12.75">
      <c r="A84" t="s">
        <v>42</v>
      </c>
      <c r="E84" s="29" t="s">
        <v>37</v>
      </c>
    </row>
    <row r="85" spans="1:16" ht="12.75">
      <c r="A85" s="19" t="s">
        <v>35</v>
      </c>
      <c s="23" t="s">
        <v>96</v>
      </c>
      <c s="23" t="s">
        <v>200</v>
      </c>
      <c s="19" t="s">
        <v>37</v>
      </c>
      <c s="24" t="s">
        <v>201</v>
      </c>
      <c s="25" t="s">
        <v>163</v>
      </c>
      <c s="26">
        <v>21.776</v>
      </c>
      <c s="27">
        <v>0</v>
      </c>
      <c s="27">
        <f>ROUND(ROUND(H85,2)*ROUND(G85,3),2)</f>
      </c>
      <c r="O85">
        <f>(I85*21)/100</f>
      </c>
      <c t="s">
        <v>14</v>
      </c>
    </row>
    <row r="86" spans="1:5" ht="25.5">
      <c r="A86" s="28" t="s">
        <v>40</v>
      </c>
      <c r="E86" s="29" t="s">
        <v>202</v>
      </c>
    </row>
    <row r="87" spans="1:5" ht="89.25">
      <c r="A87" s="30" t="s">
        <v>41</v>
      </c>
      <c r="E87" s="31" t="s">
        <v>542</v>
      </c>
    </row>
    <row r="88" spans="1:5" ht="12.75">
      <c r="A88" t="s">
        <v>42</v>
      </c>
      <c r="E88" s="29" t="s">
        <v>37</v>
      </c>
    </row>
    <row r="89" spans="1:16" ht="25.5">
      <c r="A89" s="19" t="s">
        <v>35</v>
      </c>
      <c s="23" t="s">
        <v>102</v>
      </c>
      <c s="23" t="s">
        <v>204</v>
      </c>
      <c s="19" t="s">
        <v>37</v>
      </c>
      <c s="24" t="s">
        <v>205</v>
      </c>
      <c s="25" t="s">
        <v>163</v>
      </c>
      <c s="26">
        <v>7.29</v>
      </c>
      <c s="27">
        <v>0</v>
      </c>
      <c s="27">
        <f>ROUND(ROUND(H89,2)*ROUND(G89,3),2)</f>
      </c>
      <c r="O89">
        <f>(I89*21)/100</f>
      </c>
      <c t="s">
        <v>14</v>
      </c>
    </row>
    <row r="90" spans="1:5" ht="25.5">
      <c r="A90" s="28" t="s">
        <v>40</v>
      </c>
      <c r="E90" s="29" t="s">
        <v>205</v>
      </c>
    </row>
    <row r="91" spans="1:5" ht="63.75">
      <c r="A91" s="30" t="s">
        <v>41</v>
      </c>
      <c r="E91" s="37" t="s">
        <v>543</v>
      </c>
    </row>
    <row r="92" spans="1:5" ht="12.75">
      <c r="A92" t="s">
        <v>42</v>
      </c>
      <c r="E92" s="29" t="s">
        <v>37</v>
      </c>
    </row>
    <row r="93" spans="1:16" ht="12.75">
      <c r="A93" s="19" t="s">
        <v>35</v>
      </c>
      <c s="23" t="s">
        <v>105</v>
      </c>
      <c s="23" t="s">
        <v>207</v>
      </c>
      <c s="19" t="s">
        <v>37</v>
      </c>
      <c s="24" t="s">
        <v>208</v>
      </c>
      <c s="25" t="s">
        <v>198</v>
      </c>
      <c s="26">
        <v>14.58</v>
      </c>
      <c s="27">
        <v>0</v>
      </c>
      <c s="27">
        <f>ROUND(ROUND(H93,2)*ROUND(G93,3),2)</f>
      </c>
      <c r="O93">
        <f>(I93*21)/100</f>
      </c>
      <c t="s">
        <v>14</v>
      </c>
    </row>
    <row r="94" spans="1:5" ht="12.75">
      <c r="A94" s="28" t="s">
        <v>40</v>
      </c>
      <c r="E94" s="29" t="s">
        <v>208</v>
      </c>
    </row>
    <row r="95" spans="1:5" ht="12.75">
      <c r="A95" s="30" t="s">
        <v>41</v>
      </c>
      <c r="E95" s="31" t="s">
        <v>544</v>
      </c>
    </row>
    <row r="96" spans="1:5" ht="12.75">
      <c r="A96" t="s">
        <v>42</v>
      </c>
      <c r="E96" s="29" t="s">
        <v>37</v>
      </c>
    </row>
    <row r="97" spans="1:16" ht="12.75">
      <c r="A97" s="19" t="s">
        <v>35</v>
      </c>
      <c s="23" t="s">
        <v>99</v>
      </c>
      <c s="23" t="s">
        <v>210</v>
      </c>
      <c s="19" t="s">
        <v>37</v>
      </c>
      <c s="24" t="s">
        <v>211</v>
      </c>
      <c s="25" t="s">
        <v>198</v>
      </c>
      <c s="26">
        <v>40.286</v>
      </c>
      <c s="27">
        <v>0</v>
      </c>
      <c s="27">
        <f>ROUND(ROUND(H97,2)*ROUND(G97,3),2)</f>
      </c>
      <c r="O97">
        <f>(I97*21)/100</f>
      </c>
      <c t="s">
        <v>14</v>
      </c>
    </row>
    <row r="98" spans="1:5" ht="12.75">
      <c r="A98" s="28" t="s">
        <v>40</v>
      </c>
      <c r="E98" s="29" t="s">
        <v>211</v>
      </c>
    </row>
    <row r="99" spans="1:5" ht="12.75">
      <c r="A99" s="30" t="s">
        <v>41</v>
      </c>
      <c r="E99" s="31" t="s">
        <v>545</v>
      </c>
    </row>
    <row r="100" spans="1:5" ht="12.75">
      <c r="A100" t="s">
        <v>42</v>
      </c>
      <c r="E100" s="29" t="s">
        <v>37</v>
      </c>
    </row>
    <row r="101" spans="1:18" ht="12.75" customHeight="1">
      <c r="A101" s="5" t="s">
        <v>33</v>
      </c>
      <c s="5"/>
      <c s="34" t="s">
        <v>14</v>
      </c>
      <c s="5"/>
      <c s="21" t="s">
        <v>213</v>
      </c>
      <c s="5"/>
      <c s="5"/>
      <c s="5"/>
      <c s="35">
        <f>0+Q101</f>
      </c>
      <c r="O101">
        <f>0+R101</f>
      </c>
      <c r="Q101">
        <f>0+I102+I106+I110</f>
      </c>
      <c>
        <f>0+O102+O106+O110</f>
      </c>
    </row>
    <row r="102" spans="1:16" ht="25.5">
      <c r="A102" s="19" t="s">
        <v>35</v>
      </c>
      <c s="23" t="s">
        <v>134</v>
      </c>
      <c s="23" t="s">
        <v>214</v>
      </c>
      <c s="19" t="s">
        <v>37</v>
      </c>
      <c s="24" t="s">
        <v>215</v>
      </c>
      <c s="25" t="s">
        <v>216</v>
      </c>
      <c s="26">
        <v>7.088</v>
      </c>
      <c s="27">
        <v>0</v>
      </c>
      <c s="27">
        <f>ROUND(ROUND(H102,2)*ROUND(G102,3),2)</f>
      </c>
      <c r="O102">
        <f>(I102*21)/100</f>
      </c>
      <c t="s">
        <v>14</v>
      </c>
    </row>
    <row r="103" spans="1:5" ht="38.25">
      <c r="A103" s="28" t="s">
        <v>40</v>
      </c>
      <c r="E103" s="29" t="s">
        <v>217</v>
      </c>
    </row>
    <row r="104" spans="1:5" ht="51">
      <c r="A104" s="30" t="s">
        <v>41</v>
      </c>
      <c r="E104" s="37" t="s">
        <v>218</v>
      </c>
    </row>
    <row r="105" spans="1:5" ht="12.75">
      <c r="A105" t="s">
        <v>42</v>
      </c>
      <c r="E105" s="29" t="s">
        <v>37</v>
      </c>
    </row>
    <row r="106" spans="1:16" ht="12.75">
      <c r="A106" s="19" t="s">
        <v>35</v>
      </c>
      <c s="23" t="s">
        <v>255</v>
      </c>
      <c s="23" t="s">
        <v>219</v>
      </c>
      <c s="19" t="s">
        <v>37</v>
      </c>
      <c s="24" t="s">
        <v>220</v>
      </c>
      <c s="25" t="s">
        <v>141</v>
      </c>
      <c s="26">
        <v>7.797</v>
      </c>
      <c s="27">
        <v>0</v>
      </c>
      <c s="27">
        <f>ROUND(ROUND(H106,2)*ROUND(G106,3),2)</f>
      </c>
      <c r="O106">
        <f>(I106*21)/100</f>
      </c>
      <c t="s">
        <v>14</v>
      </c>
    </row>
    <row r="107" spans="1:5" ht="25.5">
      <c r="A107" s="28" t="s">
        <v>40</v>
      </c>
      <c r="E107" s="29" t="s">
        <v>221</v>
      </c>
    </row>
    <row r="108" spans="1:5" ht="12.75">
      <c r="A108" s="30" t="s">
        <v>41</v>
      </c>
      <c r="E108" s="31" t="s">
        <v>222</v>
      </c>
    </row>
    <row r="109" spans="1:5" ht="12.75">
      <c r="A109" t="s">
        <v>42</v>
      </c>
      <c r="E109" s="29" t="s">
        <v>37</v>
      </c>
    </row>
    <row r="110" spans="1:16" ht="12.75">
      <c r="A110" s="19" t="s">
        <v>35</v>
      </c>
      <c s="23" t="s">
        <v>274</v>
      </c>
      <c s="23" t="s">
        <v>223</v>
      </c>
      <c s="19" t="s">
        <v>37</v>
      </c>
      <c s="24" t="s">
        <v>224</v>
      </c>
      <c s="25" t="s">
        <v>141</v>
      </c>
      <c s="26">
        <v>9.236</v>
      </c>
      <c s="27">
        <v>0</v>
      </c>
      <c s="27">
        <f>ROUND(ROUND(H110,2)*ROUND(G110,3),2)</f>
      </c>
      <c r="O110">
        <f>(I110*21)/100</f>
      </c>
      <c t="s">
        <v>14</v>
      </c>
    </row>
    <row r="111" spans="1:5" ht="12.75">
      <c r="A111" s="28" t="s">
        <v>40</v>
      </c>
      <c r="E111" s="29" t="s">
        <v>224</v>
      </c>
    </row>
    <row r="112" spans="1:5" ht="12.75">
      <c r="A112" s="30" t="s">
        <v>41</v>
      </c>
      <c r="E112" s="31" t="s">
        <v>37</v>
      </c>
    </row>
    <row r="113" spans="1:5" ht="12.75">
      <c r="A113" t="s">
        <v>42</v>
      </c>
      <c r="E113" s="29" t="s">
        <v>37</v>
      </c>
    </row>
    <row r="114" spans="1:18" ht="12.75" customHeight="1">
      <c r="A114" s="5" t="s">
        <v>33</v>
      </c>
      <c s="5"/>
      <c s="34" t="s">
        <v>24</v>
      </c>
      <c s="5"/>
      <c s="21" t="s">
        <v>225</v>
      </c>
      <c s="5"/>
      <c s="5"/>
      <c s="5"/>
      <c s="35">
        <f>0+Q114</f>
      </c>
      <c r="O114">
        <f>0+R114</f>
      </c>
      <c r="Q114">
        <f>0+I115+I119+I123</f>
      </c>
      <c>
        <f>0+O115+O119+O123</f>
      </c>
    </row>
    <row r="115" spans="1:16" ht="12.75">
      <c r="A115" s="19" t="s">
        <v>35</v>
      </c>
      <c s="23" t="s">
        <v>278</v>
      </c>
      <c s="23" t="s">
        <v>226</v>
      </c>
      <c s="19" t="s">
        <v>37</v>
      </c>
      <c s="24" t="s">
        <v>227</v>
      </c>
      <c s="25" t="s">
        <v>216</v>
      </c>
      <c s="26">
        <v>25.4</v>
      </c>
      <c s="27">
        <v>0</v>
      </c>
      <c s="27">
        <f>ROUND(ROUND(H115,2)*ROUND(G115,3),2)</f>
      </c>
      <c r="O115">
        <f>(I115*21)/100</f>
      </c>
      <c t="s">
        <v>14</v>
      </c>
    </row>
    <row r="116" spans="1:5" ht="12.75">
      <c r="A116" s="28" t="s">
        <v>40</v>
      </c>
      <c r="E116" s="29" t="s">
        <v>227</v>
      </c>
    </row>
    <row r="117" spans="1:5" ht="12.75">
      <c r="A117" s="30" t="s">
        <v>41</v>
      </c>
      <c r="E117" s="31" t="s">
        <v>37</v>
      </c>
    </row>
    <row r="118" spans="1:5" ht="12.75">
      <c r="A118" t="s">
        <v>42</v>
      </c>
      <c r="E118" s="29" t="s">
        <v>37</v>
      </c>
    </row>
    <row r="119" spans="1:16" ht="12.75">
      <c r="A119" s="19" t="s">
        <v>35</v>
      </c>
      <c s="23" t="s">
        <v>262</v>
      </c>
      <c s="23" t="s">
        <v>228</v>
      </c>
      <c s="19" t="s">
        <v>37</v>
      </c>
      <c s="24" t="s">
        <v>229</v>
      </c>
      <c s="25" t="s">
        <v>163</v>
      </c>
      <c s="26">
        <v>2.667</v>
      </c>
      <c s="27">
        <v>0</v>
      </c>
      <c s="27">
        <f>ROUND(ROUND(H119,2)*ROUND(G119,3),2)</f>
      </c>
      <c r="O119">
        <f>(I119*21)/100</f>
      </c>
      <c t="s">
        <v>14</v>
      </c>
    </row>
    <row r="120" spans="1:5" ht="25.5">
      <c r="A120" s="28" t="s">
        <v>40</v>
      </c>
      <c r="E120" s="29" t="s">
        <v>230</v>
      </c>
    </row>
    <row r="121" spans="1:5" ht="63.75">
      <c r="A121" s="30" t="s">
        <v>41</v>
      </c>
      <c r="E121" s="37" t="s">
        <v>546</v>
      </c>
    </row>
    <row r="122" spans="1:5" ht="12.75">
      <c r="A122" t="s">
        <v>42</v>
      </c>
      <c r="E122" s="29" t="s">
        <v>37</v>
      </c>
    </row>
    <row r="123" spans="1:16" ht="12.75">
      <c r="A123" s="19" t="s">
        <v>35</v>
      </c>
      <c s="23" t="s">
        <v>259</v>
      </c>
      <c s="23" t="s">
        <v>232</v>
      </c>
      <c s="19" t="s">
        <v>37</v>
      </c>
      <c s="24" t="s">
        <v>233</v>
      </c>
      <c s="25" t="s">
        <v>216</v>
      </c>
      <c s="26">
        <v>25.4</v>
      </c>
      <c s="27">
        <v>0</v>
      </c>
      <c s="27">
        <f>ROUND(ROUND(H123,2)*ROUND(G123,3),2)</f>
      </c>
      <c r="O123">
        <f>(I123*21)/100</f>
      </c>
      <c t="s">
        <v>14</v>
      </c>
    </row>
    <row r="124" spans="1:5" ht="12.75">
      <c r="A124" s="28" t="s">
        <v>40</v>
      </c>
      <c r="E124" s="29" t="s">
        <v>233</v>
      </c>
    </row>
    <row r="125" spans="1:5" ht="12.75">
      <c r="A125" s="30" t="s">
        <v>41</v>
      </c>
      <c r="E125" s="31" t="s">
        <v>547</v>
      </c>
    </row>
    <row r="126" spans="1:5" ht="12.75">
      <c r="A126" t="s">
        <v>42</v>
      </c>
      <c r="E126" s="29" t="s">
        <v>37</v>
      </c>
    </row>
    <row r="127" spans="1:18" ht="12.75" customHeight="1">
      <c r="A127" s="5" t="s">
        <v>33</v>
      </c>
      <c s="5"/>
      <c s="34" t="s">
        <v>26</v>
      </c>
      <c s="5"/>
      <c s="21" t="s">
        <v>235</v>
      </c>
      <c s="5"/>
      <c s="5"/>
      <c s="5"/>
      <c s="35">
        <f>0+Q127</f>
      </c>
      <c r="O127">
        <f>0+R127</f>
      </c>
      <c r="Q127">
        <f>0+I128+I132+I136+I140+I144+I148+I152</f>
      </c>
      <c>
        <f>0+O128+O132+O136+O140+O144+O148+O152</f>
      </c>
    </row>
    <row r="128" spans="1:16" ht="12.75">
      <c r="A128" s="19" t="s">
        <v>35</v>
      </c>
      <c s="23" t="s">
        <v>108</v>
      </c>
      <c s="23" t="s">
        <v>318</v>
      </c>
      <c s="19" t="s">
        <v>37</v>
      </c>
      <c s="24" t="s">
        <v>319</v>
      </c>
      <c s="25" t="s">
        <v>141</v>
      </c>
      <c s="26">
        <v>1.26</v>
      </c>
      <c s="27">
        <v>0</v>
      </c>
      <c s="27">
        <f>ROUND(ROUND(H128,2)*ROUND(G128,3),2)</f>
      </c>
      <c r="O128">
        <f>(I128*21)/100</f>
      </c>
      <c t="s">
        <v>14</v>
      </c>
    </row>
    <row r="129" spans="1:5" ht="25.5">
      <c r="A129" s="28" t="s">
        <v>40</v>
      </c>
      <c r="E129" s="29" t="s">
        <v>320</v>
      </c>
    </row>
    <row r="130" spans="1:5" ht="38.25">
      <c r="A130" s="30" t="s">
        <v>41</v>
      </c>
      <c r="E130" s="37" t="s">
        <v>548</v>
      </c>
    </row>
    <row r="131" spans="1:5" ht="12.75">
      <c r="A131" t="s">
        <v>42</v>
      </c>
      <c r="E131" s="29" t="s">
        <v>37</v>
      </c>
    </row>
    <row r="132" spans="1:16" ht="12.75">
      <c r="A132" s="19" t="s">
        <v>35</v>
      </c>
      <c s="23" t="s">
        <v>111</v>
      </c>
      <c s="23" t="s">
        <v>322</v>
      </c>
      <c s="19" t="s">
        <v>37</v>
      </c>
      <c s="24" t="s">
        <v>323</v>
      </c>
      <c s="25" t="s">
        <v>141</v>
      </c>
      <c s="26">
        <v>1.26</v>
      </c>
      <c s="27">
        <v>0</v>
      </c>
      <c s="27">
        <f>ROUND(ROUND(H132,2)*ROUND(G132,3),2)</f>
      </c>
      <c r="O132">
        <f>(I132*21)/100</f>
      </c>
      <c t="s">
        <v>14</v>
      </c>
    </row>
    <row r="133" spans="1:5" ht="25.5">
      <c r="A133" s="28" t="s">
        <v>40</v>
      </c>
      <c r="E133" s="29" t="s">
        <v>324</v>
      </c>
    </row>
    <row r="134" spans="1:5" ht="12.75">
      <c r="A134" s="30" t="s">
        <v>41</v>
      </c>
      <c r="E134" s="31" t="s">
        <v>37</v>
      </c>
    </row>
    <row r="135" spans="1:5" ht="12.75">
      <c r="A135" t="s">
        <v>42</v>
      </c>
      <c r="E135" s="29" t="s">
        <v>37</v>
      </c>
    </row>
    <row r="136" spans="1:16" ht="25.5">
      <c r="A136" s="19" t="s">
        <v>35</v>
      </c>
      <c s="23" t="s">
        <v>114</v>
      </c>
      <c s="23" t="s">
        <v>236</v>
      </c>
      <c s="19" t="s">
        <v>37</v>
      </c>
      <c s="24" t="s">
        <v>237</v>
      </c>
      <c s="25" t="s">
        <v>141</v>
      </c>
      <c s="26">
        <v>16.52</v>
      </c>
      <c s="27">
        <v>0</v>
      </c>
      <c s="27">
        <f>ROUND(ROUND(H136,2)*ROUND(G136,3),2)</f>
      </c>
      <c r="O136">
        <f>(I136*21)/100</f>
      </c>
      <c t="s">
        <v>14</v>
      </c>
    </row>
    <row r="137" spans="1:5" ht="25.5">
      <c r="A137" s="28" t="s">
        <v>40</v>
      </c>
      <c r="E137" s="29" t="s">
        <v>238</v>
      </c>
    </row>
    <row r="138" spans="1:5" ht="12.75">
      <c r="A138" s="30" t="s">
        <v>41</v>
      </c>
      <c r="E138" s="31" t="s">
        <v>37</v>
      </c>
    </row>
    <row r="139" spans="1:5" ht="12.75">
      <c r="A139" t="s">
        <v>42</v>
      </c>
      <c r="E139" s="29" t="s">
        <v>37</v>
      </c>
    </row>
    <row r="140" spans="1:16" ht="12.75">
      <c r="A140" s="19" t="s">
        <v>35</v>
      </c>
      <c s="23" t="s">
        <v>119</v>
      </c>
      <c s="23" t="s">
        <v>239</v>
      </c>
      <c s="19" t="s">
        <v>37</v>
      </c>
      <c s="24" t="s">
        <v>240</v>
      </c>
      <c s="25" t="s">
        <v>141</v>
      </c>
      <c s="26">
        <v>16.52</v>
      </c>
      <c s="27">
        <v>0</v>
      </c>
      <c s="27">
        <f>ROUND(ROUND(H140,2)*ROUND(G140,3),2)</f>
      </c>
      <c r="O140">
        <f>(I140*21)/100</f>
      </c>
      <c t="s">
        <v>14</v>
      </c>
    </row>
    <row r="141" spans="1:5" ht="25.5">
      <c r="A141" s="28" t="s">
        <v>40</v>
      </c>
      <c r="E141" s="29" t="s">
        <v>241</v>
      </c>
    </row>
    <row r="142" spans="1:5" ht="12.75">
      <c r="A142" s="30" t="s">
        <v>41</v>
      </c>
      <c r="E142" s="31" t="s">
        <v>37</v>
      </c>
    </row>
    <row r="143" spans="1:5" ht="12.75">
      <c r="A143" t="s">
        <v>42</v>
      </c>
      <c r="E143" s="29" t="s">
        <v>37</v>
      </c>
    </row>
    <row r="144" spans="1:16" ht="12.75">
      <c r="A144" s="19" t="s">
        <v>35</v>
      </c>
      <c s="23" t="s">
        <v>122</v>
      </c>
      <c s="23" t="s">
        <v>242</v>
      </c>
      <c s="19" t="s">
        <v>37</v>
      </c>
      <c s="24" t="s">
        <v>243</v>
      </c>
      <c s="25" t="s">
        <v>141</v>
      </c>
      <c s="26">
        <v>16.52</v>
      </c>
      <c s="27">
        <v>0</v>
      </c>
      <c s="27">
        <f>ROUND(ROUND(H144,2)*ROUND(G144,3),2)</f>
      </c>
      <c r="O144">
        <f>(I144*21)/100</f>
      </c>
      <c t="s">
        <v>14</v>
      </c>
    </row>
    <row r="145" spans="1:5" ht="25.5">
      <c r="A145" s="28" t="s">
        <v>40</v>
      </c>
      <c r="E145" s="29" t="s">
        <v>244</v>
      </c>
    </row>
    <row r="146" spans="1:5" ht="63.75">
      <c r="A146" s="30" t="s">
        <v>41</v>
      </c>
      <c r="E146" s="37" t="s">
        <v>530</v>
      </c>
    </row>
    <row r="147" spans="1:5" ht="12.75">
      <c r="A147" t="s">
        <v>42</v>
      </c>
      <c r="E147" s="29" t="s">
        <v>37</v>
      </c>
    </row>
    <row r="148" spans="1:16" ht="12.75">
      <c r="A148" s="19" t="s">
        <v>35</v>
      </c>
      <c s="23" t="s">
        <v>127</v>
      </c>
      <c s="23" t="s">
        <v>325</v>
      </c>
      <c s="19" t="s">
        <v>37</v>
      </c>
      <c s="24" t="s">
        <v>326</v>
      </c>
      <c s="25" t="s">
        <v>141</v>
      </c>
      <c s="26">
        <v>47.95</v>
      </c>
      <c s="27">
        <v>0</v>
      </c>
      <c s="27">
        <f>ROUND(ROUND(H148,2)*ROUND(G148,3),2)</f>
      </c>
      <c r="O148">
        <f>(I148*21)/100</f>
      </c>
      <c t="s">
        <v>14</v>
      </c>
    </row>
    <row r="149" spans="1:5" ht="25.5">
      <c r="A149" s="28" t="s">
        <v>40</v>
      </c>
      <c r="E149" s="29" t="s">
        <v>327</v>
      </c>
    </row>
    <row r="150" spans="1:5" ht="12.75">
      <c r="A150" s="30" t="s">
        <v>41</v>
      </c>
      <c r="E150" s="31" t="s">
        <v>37</v>
      </c>
    </row>
    <row r="151" spans="1:5" ht="12.75">
      <c r="A151" t="s">
        <v>42</v>
      </c>
      <c r="E151" s="29" t="s">
        <v>37</v>
      </c>
    </row>
    <row r="152" spans="1:16" ht="25.5">
      <c r="A152" s="19" t="s">
        <v>35</v>
      </c>
      <c s="23" t="s">
        <v>131</v>
      </c>
      <c s="23" t="s">
        <v>328</v>
      </c>
      <c s="19" t="s">
        <v>37</v>
      </c>
      <c s="24" t="s">
        <v>329</v>
      </c>
      <c s="25" t="s">
        <v>141</v>
      </c>
      <c s="26">
        <v>47.95</v>
      </c>
      <c s="27">
        <v>0</v>
      </c>
      <c s="27">
        <f>ROUND(ROUND(H152,2)*ROUND(G152,3),2)</f>
      </c>
      <c r="O152">
        <f>(I152*21)/100</f>
      </c>
      <c t="s">
        <v>14</v>
      </c>
    </row>
    <row r="153" spans="1:5" ht="25.5">
      <c r="A153" s="28" t="s">
        <v>40</v>
      </c>
      <c r="E153" s="29" t="s">
        <v>330</v>
      </c>
    </row>
    <row r="154" spans="1:5" ht="38.25">
      <c r="A154" s="30" t="s">
        <v>41</v>
      </c>
      <c r="E154" s="37" t="s">
        <v>532</v>
      </c>
    </row>
    <row r="155" spans="1:5" ht="12.75">
      <c r="A155" t="s">
        <v>42</v>
      </c>
      <c r="E155" s="29" t="s">
        <v>37</v>
      </c>
    </row>
    <row r="156" spans="1:18" ht="12.75" customHeight="1">
      <c r="A156" s="5" t="s">
        <v>33</v>
      </c>
      <c s="5"/>
      <c s="34" t="s">
        <v>245</v>
      </c>
      <c s="5"/>
      <c s="21" t="s">
        <v>246</v>
      </c>
      <c s="5"/>
      <c s="5"/>
      <c s="5"/>
      <c s="35">
        <f>0+Q156</f>
      </c>
      <c r="O156">
        <f>0+R156</f>
      </c>
      <c r="Q156">
        <f>0+I157+I161</f>
      </c>
      <c>
        <f>0+O157+O161</f>
      </c>
    </row>
    <row r="157" spans="1:16" ht="12.75">
      <c r="A157" s="19" t="s">
        <v>35</v>
      </c>
      <c s="23" t="s">
        <v>466</v>
      </c>
      <c s="23" t="s">
        <v>248</v>
      </c>
      <c s="19" t="s">
        <v>37</v>
      </c>
      <c s="24" t="s">
        <v>249</v>
      </c>
      <c s="25" t="s">
        <v>216</v>
      </c>
      <c s="26">
        <v>25.4</v>
      </c>
      <c s="27">
        <v>0</v>
      </c>
      <c s="27">
        <f>ROUND(ROUND(H157,2)*ROUND(G157,3),2)</f>
      </c>
      <c r="O157">
        <f>(I157*21)/100</f>
      </c>
      <c t="s">
        <v>14</v>
      </c>
    </row>
    <row r="158" spans="1:5" ht="12.75">
      <c r="A158" s="28" t="s">
        <v>40</v>
      </c>
      <c r="E158" s="29" t="s">
        <v>249</v>
      </c>
    </row>
    <row r="159" spans="1:5" ht="12.75">
      <c r="A159" s="30" t="s">
        <v>41</v>
      </c>
      <c r="E159" s="31" t="s">
        <v>37</v>
      </c>
    </row>
    <row r="160" spans="1:5" ht="12.75">
      <c r="A160" t="s">
        <v>42</v>
      </c>
      <c r="E160" s="29" t="s">
        <v>37</v>
      </c>
    </row>
    <row r="161" spans="1:16" ht="12.75">
      <c r="A161" s="19" t="s">
        <v>35</v>
      </c>
      <c s="23" t="s">
        <v>512</v>
      </c>
      <c s="23" t="s">
        <v>251</v>
      </c>
      <c s="19" t="s">
        <v>37</v>
      </c>
      <c s="24" t="s">
        <v>252</v>
      </c>
      <c s="25" t="s">
        <v>216</v>
      </c>
      <c s="26">
        <v>25.4</v>
      </c>
      <c s="27">
        <v>0</v>
      </c>
      <c s="27">
        <f>ROUND(ROUND(H161,2)*ROUND(G161,3),2)</f>
      </c>
      <c r="O161">
        <f>(I161*21)/100</f>
      </c>
      <c t="s">
        <v>14</v>
      </c>
    </row>
    <row r="162" spans="1:5" ht="12.75">
      <c r="A162" s="28" t="s">
        <v>40</v>
      </c>
      <c r="E162" s="29" t="s">
        <v>253</v>
      </c>
    </row>
    <row r="163" spans="1:5" ht="12.75">
      <c r="A163" s="30" t="s">
        <v>41</v>
      </c>
      <c r="E163" s="31" t="s">
        <v>37</v>
      </c>
    </row>
    <row r="164" spans="1:5" ht="12.75">
      <c r="A164" t="s">
        <v>42</v>
      </c>
      <c r="E164" s="29" t="s">
        <v>37</v>
      </c>
    </row>
    <row r="165" spans="1:18" ht="12.75" customHeight="1">
      <c r="A165" s="5" t="s">
        <v>33</v>
      </c>
      <c s="5"/>
      <c s="34" t="s">
        <v>60</v>
      </c>
      <c s="5"/>
      <c s="21" t="s">
        <v>254</v>
      </c>
      <c s="5"/>
      <c s="5"/>
      <c s="5"/>
      <c s="35">
        <f>0+Q165</f>
      </c>
      <c r="O165">
        <f>0+R165</f>
      </c>
      <c r="Q165">
        <f>0+I166+I170+I174+I178+I182+I186+I190+I194+I198+I202+I206+I210+I214+I218+I222+I226+I230+I234+I238</f>
      </c>
      <c>
        <f>0+O166+O170+O174+O178+O182+O186+O190+O194+O198+O202+O206+O210+O214+O218+O222+O226+O230+O234+O238</f>
      </c>
    </row>
    <row r="166" spans="1:16" ht="12.75">
      <c r="A166" s="19" t="s">
        <v>35</v>
      </c>
      <c s="23" t="s">
        <v>247</v>
      </c>
      <c s="23" t="s">
        <v>256</v>
      </c>
      <c s="19" t="s">
        <v>37</v>
      </c>
      <c s="24" t="s">
        <v>257</v>
      </c>
      <c s="25" t="s">
        <v>216</v>
      </c>
      <c s="26">
        <v>25.781</v>
      </c>
      <c s="27">
        <v>0</v>
      </c>
      <c s="27">
        <f>ROUND(ROUND(H166,2)*ROUND(G166,3),2)</f>
      </c>
      <c r="O166">
        <f>(I166*21)/100</f>
      </c>
      <c t="s">
        <v>14</v>
      </c>
    </row>
    <row r="167" spans="1:5" ht="12.75">
      <c r="A167" s="28" t="s">
        <v>40</v>
      </c>
      <c r="E167" s="29" t="s">
        <v>257</v>
      </c>
    </row>
    <row r="168" spans="1:5" ht="25.5">
      <c r="A168" s="30" t="s">
        <v>41</v>
      </c>
      <c r="E168" s="31" t="s">
        <v>549</v>
      </c>
    </row>
    <row r="169" spans="1:5" ht="12.75">
      <c r="A169" t="s">
        <v>42</v>
      </c>
      <c r="E169" s="29" t="s">
        <v>37</v>
      </c>
    </row>
    <row r="170" spans="1:16" ht="12.75">
      <c r="A170" s="19" t="s">
        <v>35</v>
      </c>
      <c s="23" t="s">
        <v>359</v>
      </c>
      <c s="23" t="s">
        <v>334</v>
      </c>
      <c s="19" t="s">
        <v>37</v>
      </c>
      <c s="24" t="s">
        <v>335</v>
      </c>
      <c s="25" t="s">
        <v>47</v>
      </c>
      <c s="26">
        <v>1</v>
      </c>
      <c s="27">
        <v>0</v>
      </c>
      <c s="27">
        <f>ROUND(ROUND(H170,2)*ROUND(G170,3),2)</f>
      </c>
      <c r="O170">
        <f>(I170*21)/100</f>
      </c>
      <c t="s">
        <v>14</v>
      </c>
    </row>
    <row r="171" spans="1:5" ht="12.75">
      <c r="A171" s="28" t="s">
        <v>40</v>
      </c>
      <c r="E171" s="29" t="s">
        <v>335</v>
      </c>
    </row>
    <row r="172" spans="1:5" ht="12.75">
      <c r="A172" s="30" t="s">
        <v>41</v>
      </c>
      <c r="E172" s="31" t="s">
        <v>37</v>
      </c>
    </row>
    <row r="173" spans="1:5" ht="12.75">
      <c r="A173" t="s">
        <v>42</v>
      </c>
      <c r="E173" s="29" t="s">
        <v>37</v>
      </c>
    </row>
    <row r="174" spans="1:16" ht="12.75">
      <c r="A174" s="19" t="s">
        <v>35</v>
      </c>
      <c s="23" t="s">
        <v>343</v>
      </c>
      <c s="23" t="s">
        <v>337</v>
      </c>
      <c s="19" t="s">
        <v>37</v>
      </c>
      <c s="24" t="s">
        <v>338</v>
      </c>
      <c s="25" t="s">
        <v>47</v>
      </c>
      <c s="26">
        <v>1</v>
      </c>
      <c s="27">
        <v>0</v>
      </c>
      <c s="27">
        <f>ROUND(ROUND(H174,2)*ROUND(G174,3),2)</f>
      </c>
      <c r="O174">
        <f>(I174*21)/100</f>
      </c>
      <c t="s">
        <v>14</v>
      </c>
    </row>
    <row r="175" spans="1:5" ht="12.75">
      <c r="A175" s="28" t="s">
        <v>40</v>
      </c>
      <c r="E175" s="29" t="s">
        <v>338</v>
      </c>
    </row>
    <row r="176" spans="1:5" ht="12.75">
      <c r="A176" s="30" t="s">
        <v>41</v>
      </c>
      <c r="E176" s="31" t="s">
        <v>37</v>
      </c>
    </row>
    <row r="177" spans="1:5" ht="12.75">
      <c r="A177" t="s">
        <v>42</v>
      </c>
      <c r="E177" s="29" t="s">
        <v>37</v>
      </c>
    </row>
    <row r="178" spans="1:16" ht="12.75">
      <c r="A178" s="19" t="s">
        <v>35</v>
      </c>
      <c s="23" t="s">
        <v>340</v>
      </c>
      <c s="23" t="s">
        <v>263</v>
      </c>
      <c s="19" t="s">
        <v>37</v>
      </c>
      <c s="24" t="s">
        <v>264</v>
      </c>
      <c s="25" t="s">
        <v>47</v>
      </c>
      <c s="26">
        <v>5</v>
      </c>
      <c s="27">
        <v>0</v>
      </c>
      <c s="27">
        <f>ROUND(ROUND(H178,2)*ROUND(G178,3),2)</f>
      </c>
      <c r="O178">
        <f>(I178*21)/100</f>
      </c>
      <c t="s">
        <v>14</v>
      </c>
    </row>
    <row r="179" spans="1:5" ht="12.75">
      <c r="A179" s="28" t="s">
        <v>40</v>
      </c>
      <c r="E179" s="29" t="s">
        <v>264</v>
      </c>
    </row>
    <row r="180" spans="1:5" ht="63.75">
      <c r="A180" s="30" t="s">
        <v>41</v>
      </c>
      <c r="E180" s="37" t="s">
        <v>339</v>
      </c>
    </row>
    <row r="181" spans="1:5" ht="12.75">
      <c r="A181" t="s">
        <v>42</v>
      </c>
      <c r="E181" s="29" t="s">
        <v>37</v>
      </c>
    </row>
    <row r="182" spans="1:16" ht="12.75">
      <c r="A182" s="19" t="s">
        <v>35</v>
      </c>
      <c s="23" t="s">
        <v>349</v>
      </c>
      <c s="23" t="s">
        <v>341</v>
      </c>
      <c s="19" t="s">
        <v>37</v>
      </c>
      <c s="24" t="s">
        <v>342</v>
      </c>
      <c s="25" t="s">
        <v>47</v>
      </c>
      <c s="26">
        <v>1</v>
      </c>
      <c s="27">
        <v>0</v>
      </c>
      <c s="27">
        <f>ROUND(ROUND(H182,2)*ROUND(G182,3),2)</f>
      </c>
      <c r="O182">
        <f>(I182*21)/100</f>
      </c>
      <c t="s">
        <v>14</v>
      </c>
    </row>
    <row r="183" spans="1:5" ht="12.75">
      <c r="A183" s="28" t="s">
        <v>40</v>
      </c>
      <c r="E183" s="29" t="s">
        <v>342</v>
      </c>
    </row>
    <row r="184" spans="1:5" ht="12.75">
      <c r="A184" s="30" t="s">
        <v>41</v>
      </c>
      <c r="E184" s="31" t="s">
        <v>37</v>
      </c>
    </row>
    <row r="185" spans="1:5" ht="12.75">
      <c r="A185" t="s">
        <v>42</v>
      </c>
      <c r="E185" s="29" t="s">
        <v>37</v>
      </c>
    </row>
    <row r="186" spans="1:16" ht="12.75">
      <c r="A186" s="19" t="s">
        <v>35</v>
      </c>
      <c s="23" t="s">
        <v>287</v>
      </c>
      <c s="23" t="s">
        <v>266</v>
      </c>
      <c s="19" t="s">
        <v>37</v>
      </c>
      <c s="24" t="s">
        <v>267</v>
      </c>
      <c s="25" t="s">
        <v>47</v>
      </c>
      <c s="26">
        <v>1</v>
      </c>
      <c s="27">
        <v>0</v>
      </c>
      <c s="27">
        <f>ROUND(ROUND(H186,2)*ROUND(G186,3),2)</f>
      </c>
      <c r="O186">
        <f>(I186*21)/100</f>
      </c>
      <c t="s">
        <v>14</v>
      </c>
    </row>
    <row r="187" spans="1:5" ht="12.75">
      <c r="A187" s="28" t="s">
        <v>40</v>
      </c>
      <c r="E187" s="29" t="s">
        <v>267</v>
      </c>
    </row>
    <row r="188" spans="1:5" ht="12.75">
      <c r="A188" s="30" t="s">
        <v>41</v>
      </c>
      <c r="E188" s="31" t="s">
        <v>37</v>
      </c>
    </row>
    <row r="189" spans="1:5" ht="12.75">
      <c r="A189" t="s">
        <v>42</v>
      </c>
      <c r="E189" s="29" t="s">
        <v>37</v>
      </c>
    </row>
    <row r="190" spans="1:16" ht="12.75">
      <c r="A190" s="19" t="s">
        <v>35</v>
      </c>
      <c s="23" t="s">
        <v>363</v>
      </c>
      <c s="23" t="s">
        <v>344</v>
      </c>
      <c s="19" t="s">
        <v>37</v>
      </c>
      <c s="24" t="s">
        <v>345</v>
      </c>
      <c s="25" t="s">
        <v>47</v>
      </c>
      <c s="26">
        <v>1</v>
      </c>
      <c s="27">
        <v>0</v>
      </c>
      <c s="27">
        <f>ROUND(ROUND(H190,2)*ROUND(G190,3),2)</f>
      </c>
      <c r="O190">
        <f>(I190*21)/100</f>
      </c>
      <c t="s">
        <v>14</v>
      </c>
    </row>
    <row r="191" spans="1:5" ht="12.75">
      <c r="A191" s="28" t="s">
        <v>40</v>
      </c>
      <c r="E191" s="29" t="s">
        <v>345</v>
      </c>
    </row>
    <row r="192" spans="1:5" ht="12.75">
      <c r="A192" s="30" t="s">
        <v>41</v>
      </c>
      <c r="E192" s="31" t="s">
        <v>37</v>
      </c>
    </row>
    <row r="193" spans="1:5" ht="12.75">
      <c r="A193" t="s">
        <v>42</v>
      </c>
      <c r="E193" s="29" t="s">
        <v>37</v>
      </c>
    </row>
    <row r="194" spans="1:16" ht="12.75">
      <c r="A194" s="19" t="s">
        <v>35</v>
      </c>
      <c s="23" t="s">
        <v>355</v>
      </c>
      <c s="23" t="s">
        <v>347</v>
      </c>
      <c s="19" t="s">
        <v>37</v>
      </c>
      <c s="24" t="s">
        <v>348</v>
      </c>
      <c s="25" t="s">
        <v>47</v>
      </c>
      <c s="26">
        <v>1</v>
      </c>
      <c s="27">
        <v>0</v>
      </c>
      <c s="27">
        <f>ROUND(ROUND(H194,2)*ROUND(G194,3),2)</f>
      </c>
      <c r="O194">
        <f>(I194*21)/100</f>
      </c>
      <c t="s">
        <v>14</v>
      </c>
    </row>
    <row r="195" spans="1:5" ht="12.75">
      <c r="A195" s="28" t="s">
        <v>40</v>
      </c>
      <c r="E195" s="29" t="s">
        <v>348</v>
      </c>
    </row>
    <row r="196" spans="1:5" ht="12.75">
      <c r="A196" s="30" t="s">
        <v>41</v>
      </c>
      <c r="E196" s="31" t="s">
        <v>37</v>
      </c>
    </row>
    <row r="197" spans="1:5" ht="12.75">
      <c r="A197" t="s">
        <v>42</v>
      </c>
      <c r="E197" s="29" t="s">
        <v>37</v>
      </c>
    </row>
    <row r="198" spans="1:16" ht="12.75">
      <c r="A198" s="19" t="s">
        <v>35</v>
      </c>
      <c s="23" t="s">
        <v>364</v>
      </c>
      <c s="23" t="s">
        <v>350</v>
      </c>
      <c s="19" t="s">
        <v>37</v>
      </c>
      <c s="24" t="s">
        <v>351</v>
      </c>
      <c s="25" t="s">
        <v>47</v>
      </c>
      <c s="26">
        <v>1</v>
      </c>
      <c s="27">
        <v>0</v>
      </c>
      <c s="27">
        <f>ROUND(ROUND(H198,2)*ROUND(G198,3),2)</f>
      </c>
      <c r="O198">
        <f>(I198*21)/100</f>
      </c>
      <c t="s">
        <v>14</v>
      </c>
    </row>
    <row r="199" spans="1:5" ht="12.75">
      <c r="A199" s="28" t="s">
        <v>40</v>
      </c>
      <c r="E199" s="29" t="s">
        <v>351</v>
      </c>
    </row>
    <row r="200" spans="1:5" ht="12.75">
      <c r="A200" s="30" t="s">
        <v>41</v>
      </c>
      <c r="E200" s="31" t="s">
        <v>37</v>
      </c>
    </row>
    <row r="201" spans="1:5" ht="12.75">
      <c r="A201" t="s">
        <v>42</v>
      </c>
      <c r="E201" s="29" t="s">
        <v>37</v>
      </c>
    </row>
    <row r="202" spans="1:16" ht="12.75">
      <c r="A202" s="19" t="s">
        <v>35</v>
      </c>
      <c s="23" t="s">
        <v>381</v>
      </c>
      <c s="23" t="s">
        <v>353</v>
      </c>
      <c s="19" t="s">
        <v>37</v>
      </c>
      <c s="24" t="s">
        <v>354</v>
      </c>
      <c s="25" t="s">
        <v>47</v>
      </c>
      <c s="26">
        <v>1</v>
      </c>
      <c s="27">
        <v>0</v>
      </c>
      <c s="27">
        <f>ROUND(ROUND(H202,2)*ROUND(G202,3),2)</f>
      </c>
      <c r="O202">
        <f>(I202*21)/100</f>
      </c>
      <c t="s">
        <v>14</v>
      </c>
    </row>
    <row r="203" spans="1:5" ht="12.75">
      <c r="A203" s="28" t="s">
        <v>40</v>
      </c>
      <c r="E203" s="29" t="s">
        <v>354</v>
      </c>
    </row>
    <row r="204" spans="1:5" ht="12.75">
      <c r="A204" s="30" t="s">
        <v>41</v>
      </c>
      <c r="E204" s="31" t="s">
        <v>37</v>
      </c>
    </row>
    <row r="205" spans="1:5" ht="12.75">
      <c r="A205" t="s">
        <v>42</v>
      </c>
      <c r="E205" s="29" t="s">
        <v>37</v>
      </c>
    </row>
    <row r="206" spans="1:16" ht="12.75">
      <c r="A206" s="19" t="s">
        <v>35</v>
      </c>
      <c s="23" t="s">
        <v>352</v>
      </c>
      <c s="23" t="s">
        <v>356</v>
      </c>
      <c s="19" t="s">
        <v>37</v>
      </c>
      <c s="24" t="s">
        <v>357</v>
      </c>
      <c s="25" t="s">
        <v>47</v>
      </c>
      <c s="26">
        <v>1</v>
      </c>
      <c s="27">
        <v>0</v>
      </c>
      <c s="27">
        <f>ROUND(ROUND(H206,2)*ROUND(G206,3),2)</f>
      </c>
      <c r="O206">
        <f>(I206*21)/100</f>
      </c>
      <c t="s">
        <v>14</v>
      </c>
    </row>
    <row r="207" spans="1:5" ht="12.75">
      <c r="A207" s="28" t="s">
        <v>40</v>
      </c>
      <c r="E207" s="29" t="s">
        <v>357</v>
      </c>
    </row>
    <row r="208" spans="1:5" ht="12.75">
      <c r="A208" s="30" t="s">
        <v>41</v>
      </c>
      <c r="E208" s="31" t="s">
        <v>37</v>
      </c>
    </row>
    <row r="209" spans="1:5" ht="12.75">
      <c r="A209" t="s">
        <v>42</v>
      </c>
      <c r="E209" s="29" t="s">
        <v>37</v>
      </c>
    </row>
    <row r="210" spans="1:16" ht="25.5">
      <c r="A210" s="19" t="s">
        <v>35</v>
      </c>
      <c s="23" t="s">
        <v>282</v>
      </c>
      <c s="23" t="s">
        <v>268</v>
      </c>
      <c s="19" t="s">
        <v>37</v>
      </c>
      <c s="24" t="s">
        <v>269</v>
      </c>
      <c s="25" t="s">
        <v>47</v>
      </c>
      <c s="26">
        <v>1</v>
      </c>
      <c s="27">
        <v>0</v>
      </c>
      <c s="27">
        <f>ROUND(ROUND(H210,2)*ROUND(G210,3),2)</f>
      </c>
      <c r="O210">
        <f>(I210*21)/100</f>
      </c>
      <c t="s">
        <v>14</v>
      </c>
    </row>
    <row r="211" spans="1:5" ht="25.5">
      <c r="A211" s="28" t="s">
        <v>40</v>
      </c>
      <c r="E211" s="29" t="s">
        <v>270</v>
      </c>
    </row>
    <row r="212" spans="1:5" ht="12.75">
      <c r="A212" s="30" t="s">
        <v>41</v>
      </c>
      <c r="E212" s="31" t="s">
        <v>37</v>
      </c>
    </row>
    <row r="213" spans="1:5" ht="12.75">
      <c r="A213" t="s">
        <v>42</v>
      </c>
      <c r="E213" s="29" t="s">
        <v>37</v>
      </c>
    </row>
    <row r="214" spans="1:16" ht="25.5">
      <c r="A214" s="19" t="s">
        <v>35</v>
      </c>
      <c s="23" t="s">
        <v>250</v>
      </c>
      <c s="23" t="s">
        <v>271</v>
      </c>
      <c s="19" t="s">
        <v>37</v>
      </c>
      <c s="24" t="s">
        <v>272</v>
      </c>
      <c s="25" t="s">
        <v>216</v>
      </c>
      <c s="26">
        <v>25.4</v>
      </c>
      <c s="27">
        <v>0</v>
      </c>
      <c s="27">
        <f>ROUND(ROUND(H214,2)*ROUND(G214,3),2)</f>
      </c>
      <c r="O214">
        <f>(I214*21)/100</f>
      </c>
      <c t="s">
        <v>14</v>
      </c>
    </row>
    <row r="215" spans="1:5" ht="25.5">
      <c r="A215" s="28" t="s">
        <v>40</v>
      </c>
      <c r="E215" s="29" t="s">
        <v>273</v>
      </c>
    </row>
    <row r="216" spans="1:5" ht="12.75">
      <c r="A216" s="30" t="s">
        <v>41</v>
      </c>
      <c r="E216" s="31" t="s">
        <v>547</v>
      </c>
    </row>
    <row r="217" spans="1:5" ht="12.75">
      <c r="A217" t="s">
        <v>42</v>
      </c>
      <c r="E217" s="29" t="s">
        <v>37</v>
      </c>
    </row>
    <row r="218" spans="1:16" ht="12.75">
      <c r="A218" s="19" t="s">
        <v>35</v>
      </c>
      <c s="23" t="s">
        <v>336</v>
      </c>
      <c s="23" t="s">
        <v>275</v>
      </c>
      <c s="19" t="s">
        <v>37</v>
      </c>
      <c s="24" t="s">
        <v>276</v>
      </c>
      <c s="25" t="s">
        <v>47</v>
      </c>
      <c s="26">
        <v>6</v>
      </c>
      <c s="27">
        <v>0</v>
      </c>
      <c s="27">
        <f>ROUND(ROUND(H218,2)*ROUND(G218,3),2)</f>
      </c>
      <c r="O218">
        <f>(I218*21)/100</f>
      </c>
      <c t="s">
        <v>14</v>
      </c>
    </row>
    <row r="219" spans="1:5" ht="25.5">
      <c r="A219" s="28" t="s">
        <v>40</v>
      </c>
      <c r="E219" s="29" t="s">
        <v>277</v>
      </c>
    </row>
    <row r="220" spans="1:5" ht="12.75">
      <c r="A220" s="30" t="s">
        <v>41</v>
      </c>
      <c r="E220" s="31" t="s">
        <v>37</v>
      </c>
    </row>
    <row r="221" spans="1:5" ht="12.75">
      <c r="A221" t="s">
        <v>42</v>
      </c>
      <c r="E221" s="29" t="s">
        <v>37</v>
      </c>
    </row>
    <row r="222" spans="1:16" ht="12.75">
      <c r="A222" s="19" t="s">
        <v>35</v>
      </c>
      <c s="23" t="s">
        <v>346</v>
      </c>
      <c s="23" t="s">
        <v>360</v>
      </c>
      <c s="19" t="s">
        <v>37</v>
      </c>
      <c s="24" t="s">
        <v>361</v>
      </c>
      <c s="25" t="s">
        <v>47</v>
      </c>
      <c s="26">
        <v>1</v>
      </c>
      <c s="27">
        <v>0</v>
      </c>
      <c s="27">
        <f>ROUND(ROUND(H222,2)*ROUND(G222,3),2)</f>
      </c>
      <c r="O222">
        <f>(I222*21)/100</f>
      </c>
      <c t="s">
        <v>14</v>
      </c>
    </row>
    <row r="223" spans="1:5" ht="25.5">
      <c r="A223" s="28" t="s">
        <v>40</v>
      </c>
      <c r="E223" s="29" t="s">
        <v>362</v>
      </c>
    </row>
    <row r="224" spans="1:5" ht="12.75">
      <c r="A224" s="30" t="s">
        <v>41</v>
      </c>
      <c r="E224" s="31" t="s">
        <v>37</v>
      </c>
    </row>
    <row r="225" spans="1:5" ht="12.75">
      <c r="A225" t="s">
        <v>42</v>
      </c>
      <c r="E225" s="29" t="s">
        <v>37</v>
      </c>
    </row>
    <row r="226" spans="1:16" ht="12.75">
      <c r="A226" s="19" t="s">
        <v>35</v>
      </c>
      <c s="23" t="s">
        <v>365</v>
      </c>
      <c s="23" t="s">
        <v>279</v>
      </c>
      <c s="19" t="s">
        <v>37</v>
      </c>
      <c s="24" t="s">
        <v>280</v>
      </c>
      <c s="25" t="s">
        <v>216</v>
      </c>
      <c s="26">
        <v>25.4</v>
      </c>
      <c s="27">
        <v>0</v>
      </c>
      <c s="27">
        <f>ROUND(ROUND(H226,2)*ROUND(G226,3),2)</f>
      </c>
      <c r="O226">
        <f>(I226*21)/100</f>
      </c>
      <c t="s">
        <v>14</v>
      </c>
    </row>
    <row r="227" spans="1:5" ht="12.75">
      <c r="A227" s="28" t="s">
        <v>40</v>
      </c>
      <c r="E227" s="29" t="s">
        <v>281</v>
      </c>
    </row>
    <row r="228" spans="1:5" ht="12.75">
      <c r="A228" s="30" t="s">
        <v>41</v>
      </c>
      <c r="E228" s="31" t="s">
        <v>547</v>
      </c>
    </row>
    <row r="229" spans="1:5" ht="12.75">
      <c r="A229" t="s">
        <v>42</v>
      </c>
      <c r="E229" s="29" t="s">
        <v>37</v>
      </c>
    </row>
    <row r="230" spans="1:16" ht="12.75">
      <c r="A230" s="19" t="s">
        <v>35</v>
      </c>
      <c s="23" t="s">
        <v>368</v>
      </c>
      <c s="23" t="s">
        <v>283</v>
      </c>
      <c s="19" t="s">
        <v>37</v>
      </c>
      <c s="24" t="s">
        <v>284</v>
      </c>
      <c s="25" t="s">
        <v>216</v>
      </c>
      <c s="26">
        <v>25.4</v>
      </c>
      <c s="27">
        <v>0</v>
      </c>
      <c s="27">
        <f>ROUND(ROUND(H230,2)*ROUND(G230,3),2)</f>
      </c>
      <c r="O230">
        <f>(I230*21)/100</f>
      </c>
      <c t="s">
        <v>14</v>
      </c>
    </row>
    <row r="231" spans="1:5" ht="12.75">
      <c r="A231" s="28" t="s">
        <v>40</v>
      </c>
      <c r="E231" s="29" t="s">
        <v>284</v>
      </c>
    </row>
    <row r="232" spans="1:5" ht="12.75">
      <c r="A232" s="30" t="s">
        <v>41</v>
      </c>
      <c r="E232" s="31" t="s">
        <v>37</v>
      </c>
    </row>
    <row r="233" spans="1:5" ht="12.75">
      <c r="A233" t="s">
        <v>42</v>
      </c>
      <c r="E233" s="29" t="s">
        <v>37</v>
      </c>
    </row>
    <row r="234" spans="1:16" ht="12.75">
      <c r="A234" s="19" t="s">
        <v>35</v>
      </c>
      <c s="23" t="s">
        <v>371</v>
      </c>
      <c s="23" t="s">
        <v>366</v>
      </c>
      <c s="19" t="s">
        <v>37</v>
      </c>
      <c s="24" t="s">
        <v>367</v>
      </c>
      <c s="25" t="s">
        <v>47</v>
      </c>
      <c s="26">
        <v>1</v>
      </c>
      <c s="27">
        <v>0</v>
      </c>
      <c s="27">
        <f>ROUND(ROUND(H234,2)*ROUND(G234,3),2)</f>
      </c>
      <c r="O234">
        <f>(I234*21)/100</f>
      </c>
      <c t="s">
        <v>14</v>
      </c>
    </row>
    <row r="235" spans="1:5" ht="12.75">
      <c r="A235" s="28" t="s">
        <v>40</v>
      </c>
      <c r="E235" s="29" t="s">
        <v>37</v>
      </c>
    </row>
    <row r="236" spans="1:5" ht="12.75">
      <c r="A236" s="30" t="s">
        <v>41</v>
      </c>
      <c r="E236" s="31" t="s">
        <v>37</v>
      </c>
    </row>
    <row r="237" spans="1:5" ht="12.75">
      <c r="A237" t="s">
        <v>42</v>
      </c>
      <c r="E237" s="29" t="s">
        <v>37</v>
      </c>
    </row>
    <row r="238" spans="1:16" ht="12.75">
      <c r="A238" s="19" t="s">
        <v>35</v>
      </c>
      <c s="23" t="s">
        <v>376</v>
      </c>
      <c s="23" t="s">
        <v>369</v>
      </c>
      <c s="19" t="s">
        <v>37</v>
      </c>
      <c s="24" t="s">
        <v>370</v>
      </c>
      <c s="25" t="s">
        <v>47</v>
      </c>
      <c s="26">
        <v>1</v>
      </c>
      <c s="27">
        <v>0</v>
      </c>
      <c s="27">
        <f>ROUND(ROUND(H238,2)*ROUND(G238,3),2)</f>
      </c>
      <c r="O238">
        <f>(I238*21)/100</f>
      </c>
      <c t="s">
        <v>14</v>
      </c>
    </row>
    <row r="239" spans="1:5" ht="12.75">
      <c r="A239" s="28" t="s">
        <v>40</v>
      </c>
      <c r="E239" s="29" t="s">
        <v>370</v>
      </c>
    </row>
    <row r="240" spans="1:5" ht="12.75">
      <c r="A240" s="30" t="s">
        <v>41</v>
      </c>
      <c r="E240" s="31" t="s">
        <v>37</v>
      </c>
    </row>
    <row r="241" spans="1:5" ht="12.75">
      <c r="A241" t="s">
        <v>42</v>
      </c>
      <c r="E241" s="29" t="s">
        <v>37</v>
      </c>
    </row>
    <row r="242" spans="1:18" ht="12.75" customHeight="1">
      <c r="A242" s="5" t="s">
        <v>33</v>
      </c>
      <c s="5"/>
      <c s="34" t="s">
        <v>30</v>
      </c>
      <c s="5"/>
      <c s="21" t="s">
        <v>34</v>
      </c>
      <c s="5"/>
      <c s="5"/>
      <c s="5"/>
      <c s="35">
        <f>0+Q242</f>
      </c>
      <c r="O242">
        <f>0+R242</f>
      </c>
      <c r="Q242">
        <f>0+I243</f>
      </c>
      <c>
        <f>0+O243</f>
      </c>
    </row>
    <row r="243" spans="1:16" ht="25.5">
      <c r="A243" s="19" t="s">
        <v>35</v>
      </c>
      <c s="23" t="s">
        <v>332</v>
      </c>
      <c s="23" t="s">
        <v>372</v>
      </c>
      <c s="19" t="s">
        <v>37</v>
      </c>
      <c s="24" t="s">
        <v>373</v>
      </c>
      <c s="25" t="s">
        <v>216</v>
      </c>
      <c s="26">
        <v>15.25</v>
      </c>
      <c s="27">
        <v>0</v>
      </c>
      <c s="27">
        <f>ROUND(ROUND(H243,2)*ROUND(G243,3),2)</f>
      </c>
      <c r="O243">
        <f>(I243*21)/100</f>
      </c>
      <c t="s">
        <v>14</v>
      </c>
    </row>
    <row r="244" spans="1:5" ht="38.25">
      <c r="A244" s="28" t="s">
        <v>40</v>
      </c>
      <c r="E244" s="29" t="s">
        <v>374</v>
      </c>
    </row>
    <row r="245" spans="1:5" ht="38.25">
      <c r="A245" s="30" t="s">
        <v>41</v>
      </c>
      <c r="E245" s="37" t="s">
        <v>550</v>
      </c>
    </row>
    <row r="246" spans="1:5" ht="12.75">
      <c r="A246" t="s">
        <v>42</v>
      </c>
      <c r="E246" s="29" t="s">
        <v>37</v>
      </c>
    </row>
    <row r="247" spans="1:18" ht="12.75" customHeight="1">
      <c r="A247" s="5" t="s">
        <v>33</v>
      </c>
      <c s="5"/>
      <c s="34" t="s">
        <v>285</v>
      </c>
      <c s="5"/>
      <c s="21" t="s">
        <v>286</v>
      </c>
      <c s="5"/>
      <c s="5"/>
      <c s="5"/>
      <c s="35">
        <f>0+Q247</f>
      </c>
      <c r="O247">
        <f>0+R247</f>
      </c>
      <c r="Q247">
        <f>0+I248</f>
      </c>
      <c>
        <f>0+O248</f>
      </c>
    </row>
    <row r="248" spans="1:16" ht="12.75">
      <c r="A248" s="19" t="s">
        <v>35</v>
      </c>
      <c s="23" t="s">
        <v>331</v>
      </c>
      <c s="23" t="s">
        <v>288</v>
      </c>
      <c s="19" t="s">
        <v>37</v>
      </c>
      <c s="24" t="s">
        <v>289</v>
      </c>
      <c s="25" t="s">
        <v>198</v>
      </c>
      <c s="26">
        <v>61.842</v>
      </c>
      <c s="27">
        <v>0</v>
      </c>
      <c s="27">
        <f>ROUND(ROUND(H248,2)*ROUND(G248,3),2)</f>
      </c>
      <c r="O248">
        <f>(I248*21)/100</f>
      </c>
      <c t="s">
        <v>14</v>
      </c>
    </row>
    <row r="249" spans="1:5" ht="38.25">
      <c r="A249" s="28" t="s">
        <v>40</v>
      </c>
      <c r="E249" s="29" t="s">
        <v>290</v>
      </c>
    </row>
    <row r="250" spans="1:5" ht="12.75">
      <c r="A250" s="30" t="s">
        <v>41</v>
      </c>
      <c r="E250" s="31" t="s">
        <v>37</v>
      </c>
    </row>
    <row r="251" spans="1:5" ht="12.75">
      <c r="A251" t="s">
        <v>42</v>
      </c>
      <c r="E251" s="29" t="s">
        <v>37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5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0+O8+O93+O106+O119+O140+O149+O226+O247</f>
      </c>
      <c t="s">
        <v>13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551</v>
      </c>
      <c s="36">
        <f>0+I8+I93+I106+I119+I140+I149+I226+I247</f>
      </c>
      <c r="O3" t="s">
        <v>9</v>
      </c>
      <c t="s">
        <v>14</v>
      </c>
    </row>
    <row r="4" spans="1:16" ht="15" customHeight="1">
      <c r="A4" t="s">
        <v>7</v>
      </c>
      <c s="12" t="s">
        <v>8</v>
      </c>
      <c s="13" t="s">
        <v>551</v>
      </c>
      <c s="5"/>
      <c s="14" t="s">
        <v>16</v>
      </c>
      <c s="5"/>
      <c s="5"/>
      <c s="15"/>
      <c s="15"/>
      <c r="O4" t="s">
        <v>10</v>
      </c>
      <c t="s">
        <v>14</v>
      </c>
    </row>
    <row r="5" spans="1:16" ht="12.75" customHeight="1">
      <c r="A5" s="11" t="s">
        <v>17</v>
      </c>
      <c s="11" t="s">
        <v>19</v>
      </c>
      <c s="11" t="s">
        <v>21</v>
      </c>
      <c s="11" t="s">
        <v>22</v>
      </c>
      <c s="11" t="s">
        <v>23</v>
      </c>
      <c s="11" t="s">
        <v>25</v>
      </c>
      <c s="11" t="s">
        <v>27</v>
      </c>
      <c s="11" t="s">
        <v>28</v>
      </c>
      <c s="11"/>
      <c r="O5" t="s">
        <v>11</v>
      </c>
      <c t="s">
        <v>14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18</v>
      </c>
      <c s="11" t="s">
        <v>20</v>
      </c>
      <c s="11" t="s">
        <v>14</v>
      </c>
      <c s="11" t="s">
        <v>12</v>
      </c>
      <c s="11" t="s">
        <v>24</v>
      </c>
      <c s="11" t="s">
        <v>26</v>
      </c>
      <c s="11" t="s">
        <v>13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20</v>
      </c>
      <c s="15"/>
      <c s="21" t="s">
        <v>138</v>
      </c>
      <c s="15"/>
      <c s="15"/>
      <c s="15"/>
      <c s="22">
        <f>0+Q8</f>
      </c>
      <c r="O8">
        <f>0+R8</f>
      </c>
      <c r="Q8">
        <f>0+I9+I13+I17+I21+I25+I29+I33+I37+I41+I45+I49+I53+I57+I61+I65+I69+I73+I77+I81+I85+I89</f>
      </c>
      <c>
        <f>0+O9+O13+O17+O21+O25+O29+O33+O37+O41+O45+O49+O53+O57+O61+O65+O69+O73+O77+O81+O85+O89</f>
      </c>
    </row>
    <row r="9" spans="1:16" ht="12.75">
      <c r="A9" s="19" t="s">
        <v>35</v>
      </c>
      <c s="23" t="s">
        <v>20</v>
      </c>
      <c s="23" t="s">
        <v>552</v>
      </c>
      <c s="19" t="s">
        <v>37</v>
      </c>
      <c s="24" t="s">
        <v>553</v>
      </c>
      <c s="25" t="s">
        <v>141</v>
      </c>
      <c s="26">
        <v>1.75</v>
      </c>
      <c s="27">
        <v>0</v>
      </c>
      <c s="27">
        <f>ROUND(ROUND(H9,2)*ROUND(G9,3),2)</f>
      </c>
      <c r="O9">
        <f>(I9*21)/100</f>
      </c>
      <c t="s">
        <v>14</v>
      </c>
    </row>
    <row r="10" spans="1:5" ht="51">
      <c r="A10" s="28" t="s">
        <v>40</v>
      </c>
      <c r="E10" s="29" t="s">
        <v>554</v>
      </c>
    </row>
    <row r="11" spans="1:5" ht="25.5">
      <c r="A11" s="30" t="s">
        <v>41</v>
      </c>
      <c r="E11" s="31" t="s">
        <v>555</v>
      </c>
    </row>
    <row r="12" spans="1:5" ht="12.75">
      <c r="A12" t="s">
        <v>42</v>
      </c>
      <c r="E12" s="29" t="s">
        <v>37</v>
      </c>
    </row>
    <row r="13" spans="1:16" ht="12.75">
      <c r="A13" s="19" t="s">
        <v>35</v>
      </c>
      <c s="23" t="s">
        <v>14</v>
      </c>
      <c s="23" t="s">
        <v>556</v>
      </c>
      <c s="19" t="s">
        <v>37</v>
      </c>
      <c s="24" t="s">
        <v>557</v>
      </c>
      <c s="25" t="s">
        <v>141</v>
      </c>
      <c s="26">
        <v>2.8</v>
      </c>
      <c s="27">
        <v>0</v>
      </c>
      <c s="27">
        <f>ROUND(ROUND(H13,2)*ROUND(G13,3),2)</f>
      </c>
      <c r="O13">
        <f>(I13*21)/100</f>
      </c>
      <c t="s">
        <v>14</v>
      </c>
    </row>
    <row r="14" spans="1:5" ht="38.25">
      <c r="A14" s="28" t="s">
        <v>40</v>
      </c>
      <c r="E14" s="29" t="s">
        <v>558</v>
      </c>
    </row>
    <row r="15" spans="1:5" ht="25.5">
      <c r="A15" s="30" t="s">
        <v>41</v>
      </c>
      <c r="E15" s="37" t="s">
        <v>559</v>
      </c>
    </row>
    <row r="16" spans="1:5" ht="12.75">
      <c r="A16" t="s">
        <v>42</v>
      </c>
      <c r="E16" s="29" t="s">
        <v>37</v>
      </c>
    </row>
    <row r="17" spans="1:16" ht="25.5">
      <c r="A17" s="19" t="s">
        <v>35</v>
      </c>
      <c s="23" t="s">
        <v>12</v>
      </c>
      <c s="23" t="s">
        <v>139</v>
      </c>
      <c s="19" t="s">
        <v>37</v>
      </c>
      <c s="24" t="s">
        <v>140</v>
      </c>
      <c s="25" t="s">
        <v>141</v>
      </c>
      <c s="26">
        <v>1.75</v>
      </c>
      <c s="27">
        <v>0</v>
      </c>
      <c s="27">
        <f>ROUND(ROUND(H17,2)*ROUND(G17,3),2)</f>
      </c>
      <c r="O17">
        <f>(I17*21)/100</f>
      </c>
      <c t="s">
        <v>14</v>
      </c>
    </row>
    <row r="18" spans="1:5" ht="38.25">
      <c r="A18" s="28" t="s">
        <v>40</v>
      </c>
      <c r="E18" s="29" t="s">
        <v>142</v>
      </c>
    </row>
    <row r="19" spans="1:5" ht="25.5">
      <c r="A19" s="30" t="s">
        <v>41</v>
      </c>
      <c r="E19" s="31" t="s">
        <v>555</v>
      </c>
    </row>
    <row r="20" spans="1:5" ht="12.75">
      <c r="A20" t="s">
        <v>42</v>
      </c>
      <c r="E20" s="29" t="s">
        <v>37</v>
      </c>
    </row>
    <row r="21" spans="1:16" ht="12.75">
      <c r="A21" s="19" t="s">
        <v>35</v>
      </c>
      <c s="23" t="s">
        <v>24</v>
      </c>
      <c s="23" t="s">
        <v>560</v>
      </c>
      <c s="19" t="s">
        <v>37</v>
      </c>
      <c s="24" t="s">
        <v>561</v>
      </c>
      <c s="25" t="s">
        <v>216</v>
      </c>
      <c s="26">
        <v>2</v>
      </c>
      <c s="27">
        <v>0</v>
      </c>
      <c s="27">
        <f>ROUND(ROUND(H21,2)*ROUND(G21,3),2)</f>
      </c>
      <c r="O21">
        <f>(I21*21)/100</f>
      </c>
      <c t="s">
        <v>14</v>
      </c>
    </row>
    <row r="22" spans="1:5" ht="25.5">
      <c r="A22" s="28" t="s">
        <v>40</v>
      </c>
      <c r="E22" s="29" t="s">
        <v>562</v>
      </c>
    </row>
    <row r="23" spans="1:5" ht="12.75">
      <c r="A23" s="30" t="s">
        <v>41</v>
      </c>
      <c r="E23" s="31" t="s">
        <v>37</v>
      </c>
    </row>
    <row r="24" spans="1:5" ht="12.75">
      <c r="A24" t="s">
        <v>42</v>
      </c>
      <c r="E24" s="29" t="s">
        <v>37</v>
      </c>
    </row>
    <row r="25" spans="1:16" ht="12.75">
      <c r="A25" s="19" t="s">
        <v>35</v>
      </c>
      <c s="23" t="s">
        <v>26</v>
      </c>
      <c s="23" t="s">
        <v>563</v>
      </c>
      <c s="19" t="s">
        <v>37</v>
      </c>
      <c s="24" t="s">
        <v>564</v>
      </c>
      <c s="25" t="s">
        <v>216</v>
      </c>
      <c s="26">
        <v>1</v>
      </c>
      <c s="27">
        <v>0</v>
      </c>
      <c s="27">
        <f>ROUND(ROUND(H25,2)*ROUND(G25,3),2)</f>
      </c>
      <c r="O25">
        <f>(I25*21)/100</f>
      </c>
      <c t="s">
        <v>14</v>
      </c>
    </row>
    <row r="26" spans="1:5" ht="25.5">
      <c r="A26" s="28" t="s">
        <v>40</v>
      </c>
      <c r="E26" s="29" t="s">
        <v>565</v>
      </c>
    </row>
    <row r="27" spans="1:5" ht="12.75">
      <c r="A27" s="30" t="s">
        <v>41</v>
      </c>
      <c r="E27" s="31" t="s">
        <v>37</v>
      </c>
    </row>
    <row r="28" spans="1:5" ht="12.75">
      <c r="A28" t="s">
        <v>42</v>
      </c>
      <c r="E28" s="29" t="s">
        <v>37</v>
      </c>
    </row>
    <row r="29" spans="1:16" ht="12.75">
      <c r="A29" s="19" t="s">
        <v>35</v>
      </c>
      <c s="23" t="s">
        <v>13</v>
      </c>
      <c s="23" t="s">
        <v>151</v>
      </c>
      <c s="19" t="s">
        <v>37</v>
      </c>
      <c s="24" t="s">
        <v>152</v>
      </c>
      <c s="25" t="s">
        <v>153</v>
      </c>
      <c s="26">
        <v>40</v>
      </c>
      <c s="27">
        <v>0</v>
      </c>
      <c s="27">
        <f>ROUND(ROUND(H29,2)*ROUND(G29,3),2)</f>
      </c>
      <c r="O29">
        <f>(I29*21)/100</f>
      </c>
      <c t="s">
        <v>14</v>
      </c>
    </row>
    <row r="30" spans="1:5" ht="25.5">
      <c r="A30" s="28" t="s">
        <v>40</v>
      </c>
      <c r="E30" s="29" t="s">
        <v>154</v>
      </c>
    </row>
    <row r="31" spans="1:5" ht="25.5">
      <c r="A31" s="30" t="s">
        <v>41</v>
      </c>
      <c r="E31" s="37" t="s">
        <v>566</v>
      </c>
    </row>
    <row r="32" spans="1:5" ht="12.75">
      <c r="A32" t="s">
        <v>42</v>
      </c>
      <c r="E32" s="29" t="s">
        <v>37</v>
      </c>
    </row>
    <row r="33" spans="1:16" ht="12.75">
      <c r="A33" s="19" t="s">
        <v>35</v>
      </c>
      <c s="23" t="s">
        <v>57</v>
      </c>
      <c s="23" t="s">
        <v>156</v>
      </c>
      <c s="19" t="s">
        <v>37</v>
      </c>
      <c s="24" t="s">
        <v>157</v>
      </c>
      <c s="25" t="s">
        <v>158</v>
      </c>
      <c s="26">
        <v>8</v>
      </c>
      <c s="27">
        <v>0</v>
      </c>
      <c s="27">
        <f>ROUND(ROUND(H33,2)*ROUND(G33,3),2)</f>
      </c>
      <c r="O33">
        <f>(I33*21)/100</f>
      </c>
      <c t="s">
        <v>14</v>
      </c>
    </row>
    <row r="34" spans="1:5" ht="25.5">
      <c r="A34" s="28" t="s">
        <v>40</v>
      </c>
      <c r="E34" s="29" t="s">
        <v>159</v>
      </c>
    </row>
    <row r="35" spans="1:5" ht="12.75">
      <c r="A35" s="30" t="s">
        <v>41</v>
      </c>
      <c r="E35" s="31" t="s">
        <v>567</v>
      </c>
    </row>
    <row r="36" spans="1:5" ht="12.75">
      <c r="A36" t="s">
        <v>42</v>
      </c>
      <c r="E36" s="29" t="s">
        <v>37</v>
      </c>
    </row>
    <row r="37" spans="1:16" ht="12.75">
      <c r="A37" s="19" t="s">
        <v>35</v>
      </c>
      <c s="23" t="s">
        <v>60</v>
      </c>
      <c s="23" t="s">
        <v>385</v>
      </c>
      <c s="19" t="s">
        <v>37</v>
      </c>
      <c s="24" t="s">
        <v>386</v>
      </c>
      <c s="25" t="s">
        <v>216</v>
      </c>
      <c s="26">
        <v>1.4</v>
      </c>
      <c s="27">
        <v>0</v>
      </c>
      <c s="27">
        <f>ROUND(ROUND(H37,2)*ROUND(G37,3),2)</f>
      </c>
      <c r="O37">
        <f>(I37*21)/100</f>
      </c>
      <c t="s">
        <v>14</v>
      </c>
    </row>
    <row r="38" spans="1:5" ht="63.75">
      <c r="A38" s="28" t="s">
        <v>40</v>
      </c>
      <c r="E38" s="29" t="s">
        <v>387</v>
      </c>
    </row>
    <row r="39" spans="1:5" ht="12.75">
      <c r="A39" s="30" t="s">
        <v>41</v>
      </c>
      <c r="E39" s="31" t="s">
        <v>568</v>
      </c>
    </row>
    <row r="40" spans="1:5" ht="12.75">
      <c r="A40" t="s">
        <v>42</v>
      </c>
      <c r="E40" s="29" t="s">
        <v>37</v>
      </c>
    </row>
    <row r="41" spans="1:16" ht="12.75">
      <c r="A41" s="19" t="s">
        <v>35</v>
      </c>
      <c s="23" t="s">
        <v>30</v>
      </c>
      <c s="23" t="s">
        <v>389</v>
      </c>
      <c s="19" t="s">
        <v>37</v>
      </c>
      <c s="24" t="s">
        <v>390</v>
      </c>
      <c s="25" t="s">
        <v>216</v>
      </c>
      <c s="26">
        <v>1.4</v>
      </c>
      <c s="27">
        <v>0</v>
      </c>
      <c s="27">
        <f>ROUND(ROUND(H41,2)*ROUND(G41,3),2)</f>
      </c>
      <c r="O41">
        <f>(I41*21)/100</f>
      </c>
      <c t="s">
        <v>14</v>
      </c>
    </row>
    <row r="42" spans="1:5" ht="63.75">
      <c r="A42" s="28" t="s">
        <v>40</v>
      </c>
      <c r="E42" s="29" t="s">
        <v>391</v>
      </c>
    </row>
    <row r="43" spans="1:5" ht="25.5">
      <c r="A43" s="30" t="s">
        <v>41</v>
      </c>
      <c r="E43" s="31" t="s">
        <v>569</v>
      </c>
    </row>
    <row r="44" spans="1:5" ht="12.75">
      <c r="A44" t="s">
        <v>42</v>
      </c>
      <c r="E44" s="29" t="s">
        <v>37</v>
      </c>
    </row>
    <row r="45" spans="1:16" ht="12.75">
      <c r="A45" s="19" t="s">
        <v>35</v>
      </c>
      <c s="23" t="s">
        <v>32</v>
      </c>
      <c s="23" t="s">
        <v>393</v>
      </c>
      <c s="19" t="s">
        <v>37</v>
      </c>
      <c s="24" t="s">
        <v>394</v>
      </c>
      <c s="25" t="s">
        <v>163</v>
      </c>
      <c s="26">
        <v>4.781</v>
      </c>
      <c s="27">
        <v>0</v>
      </c>
      <c s="27">
        <f>ROUND(ROUND(H45,2)*ROUND(G45,3),2)</f>
      </c>
      <c r="O45">
        <f>(I45*21)/100</f>
      </c>
      <c t="s">
        <v>14</v>
      </c>
    </row>
    <row r="46" spans="1:5" ht="25.5">
      <c r="A46" s="28" t="s">
        <v>40</v>
      </c>
      <c r="E46" s="29" t="s">
        <v>395</v>
      </c>
    </row>
    <row r="47" spans="1:5" ht="63.75">
      <c r="A47" s="30" t="s">
        <v>41</v>
      </c>
      <c r="E47" s="37" t="s">
        <v>570</v>
      </c>
    </row>
    <row r="48" spans="1:5" ht="12.75">
      <c r="A48" t="s">
        <v>42</v>
      </c>
      <c r="E48" s="29" t="s">
        <v>37</v>
      </c>
    </row>
    <row r="49" spans="1:16" ht="25.5">
      <c r="A49" s="19" t="s">
        <v>35</v>
      </c>
      <c s="23" t="s">
        <v>67</v>
      </c>
      <c s="23" t="s">
        <v>161</v>
      </c>
      <c s="19" t="s">
        <v>37</v>
      </c>
      <c s="24" t="s">
        <v>162</v>
      </c>
      <c s="25" t="s">
        <v>163</v>
      </c>
      <c s="26">
        <v>5.057</v>
      </c>
      <c s="27">
        <v>0</v>
      </c>
      <c s="27">
        <f>ROUND(ROUND(H49,2)*ROUND(G49,3),2)</f>
      </c>
      <c r="O49">
        <f>(I49*21)/100</f>
      </c>
      <c t="s">
        <v>14</v>
      </c>
    </row>
    <row r="50" spans="1:5" ht="25.5">
      <c r="A50" s="28" t="s">
        <v>40</v>
      </c>
      <c r="E50" s="29" t="s">
        <v>164</v>
      </c>
    </row>
    <row r="51" spans="1:5" ht="63.75">
      <c r="A51" s="30" t="s">
        <v>41</v>
      </c>
      <c r="E51" s="31" t="s">
        <v>571</v>
      </c>
    </row>
    <row r="52" spans="1:5" ht="12.75">
      <c r="A52" t="s">
        <v>42</v>
      </c>
      <c r="E52" s="29" t="s">
        <v>37</v>
      </c>
    </row>
    <row r="53" spans="1:16" ht="25.5">
      <c r="A53" s="19" t="s">
        <v>35</v>
      </c>
      <c s="23" t="s">
        <v>71</v>
      </c>
      <c s="23" t="s">
        <v>166</v>
      </c>
      <c s="19" t="s">
        <v>37</v>
      </c>
      <c s="24" t="s">
        <v>167</v>
      </c>
      <c s="25" t="s">
        <v>163</v>
      </c>
      <c s="26">
        <v>2.529</v>
      </c>
      <c s="27">
        <v>0</v>
      </c>
      <c s="27">
        <f>ROUND(ROUND(H53,2)*ROUND(G53,3),2)</f>
      </c>
      <c r="O53">
        <f>(I53*21)/100</f>
      </c>
      <c t="s">
        <v>14</v>
      </c>
    </row>
    <row r="54" spans="1:5" ht="25.5">
      <c r="A54" s="28" t="s">
        <v>40</v>
      </c>
      <c r="E54" s="29" t="s">
        <v>168</v>
      </c>
    </row>
    <row r="55" spans="1:5" ht="12.75">
      <c r="A55" s="30" t="s">
        <v>41</v>
      </c>
      <c r="E55" s="31" t="s">
        <v>572</v>
      </c>
    </row>
    <row r="56" spans="1:5" ht="12.75">
      <c r="A56" t="s">
        <v>42</v>
      </c>
      <c r="E56" s="29" t="s">
        <v>37</v>
      </c>
    </row>
    <row r="57" spans="1:16" ht="25.5">
      <c r="A57" s="19" t="s">
        <v>35</v>
      </c>
      <c s="23" t="s">
        <v>74</v>
      </c>
      <c s="23" t="s">
        <v>170</v>
      </c>
      <c s="19" t="s">
        <v>37</v>
      </c>
      <c s="24" t="s">
        <v>171</v>
      </c>
      <c s="25" t="s">
        <v>163</v>
      </c>
      <c s="26">
        <v>0.843</v>
      </c>
      <c s="27">
        <v>0</v>
      </c>
      <c s="27">
        <f>ROUND(ROUND(H57,2)*ROUND(G57,3),2)</f>
      </c>
      <c r="O57">
        <f>(I57*21)/100</f>
      </c>
      <c t="s">
        <v>14</v>
      </c>
    </row>
    <row r="58" spans="1:5" ht="25.5">
      <c r="A58" s="28" t="s">
        <v>40</v>
      </c>
      <c r="E58" s="29" t="s">
        <v>172</v>
      </c>
    </row>
    <row r="59" spans="1:5" ht="12.75">
      <c r="A59" s="30" t="s">
        <v>41</v>
      </c>
      <c r="E59" s="31" t="s">
        <v>573</v>
      </c>
    </row>
    <row r="60" spans="1:5" ht="12.75">
      <c r="A60" t="s">
        <v>42</v>
      </c>
      <c r="E60" s="29" t="s">
        <v>37</v>
      </c>
    </row>
    <row r="61" spans="1:16" ht="25.5">
      <c r="A61" s="19" t="s">
        <v>35</v>
      </c>
      <c s="23" t="s">
        <v>77</v>
      </c>
      <c s="23" t="s">
        <v>174</v>
      </c>
      <c s="19" t="s">
        <v>37</v>
      </c>
      <c s="24" t="s">
        <v>175</v>
      </c>
      <c s="25" t="s">
        <v>163</v>
      </c>
      <c s="26">
        <v>0.843</v>
      </c>
      <c s="27">
        <v>0</v>
      </c>
      <c s="27">
        <f>ROUND(ROUND(H61,2)*ROUND(G61,3),2)</f>
      </c>
      <c r="O61">
        <f>(I61*21)/100</f>
      </c>
      <c t="s">
        <v>14</v>
      </c>
    </row>
    <row r="62" spans="1:5" ht="25.5">
      <c r="A62" s="28" t="s">
        <v>40</v>
      </c>
      <c r="E62" s="29" t="s">
        <v>176</v>
      </c>
    </row>
    <row r="63" spans="1:5" ht="12.75">
      <c r="A63" s="30" t="s">
        <v>41</v>
      </c>
      <c r="E63" s="31" t="s">
        <v>573</v>
      </c>
    </row>
    <row r="64" spans="1:5" ht="12.75">
      <c r="A64" t="s">
        <v>42</v>
      </c>
      <c r="E64" s="29" t="s">
        <v>37</v>
      </c>
    </row>
    <row r="65" spans="1:16" ht="12.75">
      <c r="A65" s="19" t="s">
        <v>35</v>
      </c>
      <c s="23" t="s">
        <v>80</v>
      </c>
      <c s="23" t="s">
        <v>413</v>
      </c>
      <c s="19" t="s">
        <v>37</v>
      </c>
      <c s="24" t="s">
        <v>414</v>
      </c>
      <c s="25" t="s">
        <v>141</v>
      </c>
      <c s="26">
        <v>14.476</v>
      </c>
      <c s="27">
        <v>0</v>
      </c>
      <c s="27">
        <f>ROUND(ROUND(H65,2)*ROUND(G65,3),2)</f>
      </c>
      <c r="O65">
        <f>(I65*21)/100</f>
      </c>
      <c t="s">
        <v>14</v>
      </c>
    </row>
    <row r="66" spans="1:5" ht="25.5">
      <c r="A66" s="28" t="s">
        <v>40</v>
      </c>
      <c r="E66" s="29" t="s">
        <v>415</v>
      </c>
    </row>
    <row r="67" spans="1:5" ht="25.5">
      <c r="A67" s="30" t="s">
        <v>41</v>
      </c>
      <c r="E67" s="37" t="s">
        <v>574</v>
      </c>
    </row>
    <row r="68" spans="1:5" ht="12.75">
      <c r="A68" t="s">
        <v>42</v>
      </c>
      <c r="E68" s="29" t="s">
        <v>37</v>
      </c>
    </row>
    <row r="69" spans="1:16" ht="12.75">
      <c r="A69" s="19" t="s">
        <v>35</v>
      </c>
      <c s="23" t="s">
        <v>83</v>
      </c>
      <c s="23" t="s">
        <v>421</v>
      </c>
      <c s="19" t="s">
        <v>37</v>
      </c>
      <c s="24" t="s">
        <v>422</v>
      </c>
      <c s="25" t="s">
        <v>141</v>
      </c>
      <c s="26">
        <v>14.476</v>
      </c>
      <c s="27">
        <v>0</v>
      </c>
      <c s="27">
        <f>ROUND(ROUND(H69,2)*ROUND(G69,3),2)</f>
      </c>
      <c r="O69">
        <f>(I69*21)/100</f>
      </c>
      <c t="s">
        <v>14</v>
      </c>
    </row>
    <row r="70" spans="1:5" ht="25.5">
      <c r="A70" s="28" t="s">
        <v>40</v>
      </c>
      <c r="E70" s="29" t="s">
        <v>423</v>
      </c>
    </row>
    <row r="71" spans="1:5" ht="12.75">
      <c r="A71" s="30" t="s">
        <v>41</v>
      </c>
      <c r="E71" s="31" t="s">
        <v>37</v>
      </c>
    </row>
    <row r="72" spans="1:5" ht="12.75">
      <c r="A72" t="s">
        <v>42</v>
      </c>
      <c r="E72" s="29" t="s">
        <v>37</v>
      </c>
    </row>
    <row r="73" spans="1:16" ht="12.75">
      <c r="A73" s="19" t="s">
        <v>35</v>
      </c>
      <c s="23" t="s">
        <v>86</v>
      </c>
      <c s="23" t="s">
        <v>192</v>
      </c>
      <c s="19" t="s">
        <v>37</v>
      </c>
      <c s="24" t="s">
        <v>193</v>
      </c>
      <c s="25" t="s">
        <v>163</v>
      </c>
      <c s="26">
        <v>8.429</v>
      </c>
      <c s="27">
        <v>0</v>
      </c>
      <c s="27">
        <f>ROUND(ROUND(H73,2)*ROUND(G73,3),2)</f>
      </c>
      <c r="O73">
        <f>(I73*21)/100</f>
      </c>
      <c t="s">
        <v>14</v>
      </c>
    </row>
    <row r="74" spans="1:5" ht="25.5">
      <c r="A74" s="28" t="s">
        <v>40</v>
      </c>
      <c r="E74" s="29" t="s">
        <v>194</v>
      </c>
    </row>
    <row r="75" spans="1:5" ht="89.25">
      <c r="A75" s="30" t="s">
        <v>41</v>
      </c>
      <c r="E75" s="37" t="s">
        <v>575</v>
      </c>
    </row>
    <row r="76" spans="1:5" ht="12.75">
      <c r="A76" t="s">
        <v>42</v>
      </c>
      <c r="E76" s="29" t="s">
        <v>37</v>
      </c>
    </row>
    <row r="77" spans="1:16" ht="12.75">
      <c r="A77" s="19" t="s">
        <v>35</v>
      </c>
      <c s="23" t="s">
        <v>89</v>
      </c>
      <c s="23" t="s">
        <v>200</v>
      </c>
      <c s="19" t="s">
        <v>37</v>
      </c>
      <c s="24" t="s">
        <v>201</v>
      </c>
      <c s="25" t="s">
        <v>163</v>
      </c>
      <c s="26">
        <v>4.271</v>
      </c>
      <c s="27">
        <v>0</v>
      </c>
      <c s="27">
        <f>ROUND(ROUND(H77,2)*ROUND(G77,3),2)</f>
      </c>
      <c r="O77">
        <f>(I77*21)/100</f>
      </c>
      <c t="s">
        <v>14</v>
      </c>
    </row>
    <row r="78" spans="1:5" ht="25.5">
      <c r="A78" s="28" t="s">
        <v>40</v>
      </c>
      <c r="E78" s="29" t="s">
        <v>202</v>
      </c>
    </row>
    <row r="79" spans="1:5" ht="25.5">
      <c r="A79" s="30" t="s">
        <v>41</v>
      </c>
      <c r="E79" s="31" t="s">
        <v>576</v>
      </c>
    </row>
    <row r="80" spans="1:5" ht="12.75">
      <c r="A80" t="s">
        <v>42</v>
      </c>
      <c r="E80" s="29" t="s">
        <v>37</v>
      </c>
    </row>
    <row r="81" spans="1:16" ht="25.5">
      <c r="A81" s="19" t="s">
        <v>35</v>
      </c>
      <c s="23" t="s">
        <v>96</v>
      </c>
      <c s="23" t="s">
        <v>204</v>
      </c>
      <c s="19" t="s">
        <v>37</v>
      </c>
      <c s="24" t="s">
        <v>205</v>
      </c>
      <c s="25" t="s">
        <v>163</v>
      </c>
      <c s="26">
        <v>3.003</v>
      </c>
      <c s="27">
        <v>0</v>
      </c>
      <c s="27">
        <f>ROUND(ROUND(H81,2)*ROUND(G81,3),2)</f>
      </c>
      <c r="O81">
        <f>(I81*21)/100</f>
      </c>
      <c t="s">
        <v>14</v>
      </c>
    </row>
    <row r="82" spans="1:5" ht="25.5">
      <c r="A82" s="28" t="s">
        <v>40</v>
      </c>
      <c r="E82" s="29" t="s">
        <v>205</v>
      </c>
    </row>
    <row r="83" spans="1:5" ht="12.75">
      <c r="A83" s="30" t="s">
        <v>41</v>
      </c>
      <c r="E83" s="31" t="s">
        <v>577</v>
      </c>
    </row>
    <row r="84" spans="1:5" ht="12.75">
      <c r="A84" t="s">
        <v>42</v>
      </c>
      <c r="E84" s="29" t="s">
        <v>37</v>
      </c>
    </row>
    <row r="85" spans="1:16" ht="12.75">
      <c r="A85" s="19" t="s">
        <v>35</v>
      </c>
      <c s="23" t="s">
        <v>99</v>
      </c>
      <c s="23" t="s">
        <v>207</v>
      </c>
      <c s="19" t="s">
        <v>37</v>
      </c>
      <c s="24" t="s">
        <v>208</v>
      </c>
      <c s="25" t="s">
        <v>198</v>
      </c>
      <c s="26">
        <v>6.006</v>
      </c>
      <c s="27">
        <v>0</v>
      </c>
      <c s="27">
        <f>ROUND(ROUND(H85,2)*ROUND(G85,3),2)</f>
      </c>
      <c r="O85">
        <f>(I85*21)/100</f>
      </c>
      <c t="s">
        <v>14</v>
      </c>
    </row>
    <row r="86" spans="1:5" ht="12.75">
      <c r="A86" s="28" t="s">
        <v>40</v>
      </c>
      <c r="E86" s="29" t="s">
        <v>208</v>
      </c>
    </row>
    <row r="87" spans="1:5" ht="12.75">
      <c r="A87" s="30" t="s">
        <v>41</v>
      </c>
      <c r="E87" s="31" t="s">
        <v>578</v>
      </c>
    </row>
    <row r="88" spans="1:5" ht="12.75">
      <c r="A88" t="s">
        <v>42</v>
      </c>
      <c r="E88" s="29" t="s">
        <v>37</v>
      </c>
    </row>
    <row r="89" spans="1:16" ht="12.75">
      <c r="A89" s="19" t="s">
        <v>35</v>
      </c>
      <c s="23" t="s">
        <v>93</v>
      </c>
      <c s="23" t="s">
        <v>210</v>
      </c>
      <c s="19" t="s">
        <v>37</v>
      </c>
      <c s="24" t="s">
        <v>211</v>
      </c>
      <c s="25" t="s">
        <v>198</v>
      </c>
      <c s="26">
        <v>7.901</v>
      </c>
      <c s="27">
        <v>0</v>
      </c>
      <c s="27">
        <f>ROUND(ROUND(H89,2)*ROUND(G89,3),2)</f>
      </c>
      <c r="O89">
        <f>(I89*21)/100</f>
      </c>
      <c t="s">
        <v>14</v>
      </c>
    </row>
    <row r="90" spans="1:5" ht="12.75">
      <c r="A90" s="28" t="s">
        <v>40</v>
      </c>
      <c r="E90" s="29" t="s">
        <v>211</v>
      </c>
    </row>
    <row r="91" spans="1:5" ht="12.75">
      <c r="A91" s="30" t="s">
        <v>41</v>
      </c>
      <c r="E91" s="31" t="s">
        <v>579</v>
      </c>
    </row>
    <row r="92" spans="1:5" ht="12.75">
      <c r="A92" t="s">
        <v>42</v>
      </c>
      <c r="E92" s="29" t="s">
        <v>37</v>
      </c>
    </row>
    <row r="93" spans="1:18" ht="12.75" customHeight="1">
      <c r="A93" s="5" t="s">
        <v>33</v>
      </c>
      <c s="5"/>
      <c s="34" t="s">
        <v>14</v>
      </c>
      <c s="5"/>
      <c s="21" t="s">
        <v>213</v>
      </c>
      <c s="5"/>
      <c s="5"/>
      <c s="5"/>
      <c s="35">
        <f>0+Q93</f>
      </c>
      <c r="O93">
        <f>0+R93</f>
      </c>
      <c r="Q93">
        <f>0+I94+I98+I102</f>
      </c>
      <c>
        <f>0+O94+O98+O102</f>
      </c>
    </row>
    <row r="94" spans="1:16" ht="25.5">
      <c r="A94" s="19" t="s">
        <v>35</v>
      </c>
      <c s="23" t="s">
        <v>119</v>
      </c>
      <c s="23" t="s">
        <v>214</v>
      </c>
      <c s="19" t="s">
        <v>37</v>
      </c>
      <c s="24" t="s">
        <v>215</v>
      </c>
      <c s="25" t="s">
        <v>216</v>
      </c>
      <c s="26">
        <v>3.85</v>
      </c>
      <c s="27">
        <v>0</v>
      </c>
      <c s="27">
        <f>ROUND(ROUND(H94,2)*ROUND(G94,3),2)</f>
      </c>
      <c r="O94">
        <f>(I94*21)/100</f>
      </c>
      <c t="s">
        <v>14</v>
      </c>
    </row>
    <row r="95" spans="1:5" ht="38.25">
      <c r="A95" s="28" t="s">
        <v>40</v>
      </c>
      <c r="E95" s="29" t="s">
        <v>217</v>
      </c>
    </row>
    <row r="96" spans="1:5" ht="25.5">
      <c r="A96" s="30" t="s">
        <v>41</v>
      </c>
      <c r="E96" s="37" t="s">
        <v>580</v>
      </c>
    </row>
    <row r="97" spans="1:5" ht="12.75">
      <c r="A97" t="s">
        <v>42</v>
      </c>
      <c r="E97" s="29" t="s">
        <v>37</v>
      </c>
    </row>
    <row r="98" spans="1:16" ht="12.75">
      <c r="A98" s="19" t="s">
        <v>35</v>
      </c>
      <c s="23" t="s">
        <v>122</v>
      </c>
      <c s="23" t="s">
        <v>219</v>
      </c>
      <c s="19" t="s">
        <v>37</v>
      </c>
      <c s="24" t="s">
        <v>220</v>
      </c>
      <c s="25" t="s">
        <v>141</v>
      </c>
      <c s="26">
        <v>4.235</v>
      </c>
      <c s="27">
        <v>0</v>
      </c>
      <c s="27">
        <f>ROUND(ROUND(H98,2)*ROUND(G98,3),2)</f>
      </c>
      <c r="O98">
        <f>(I98*21)/100</f>
      </c>
      <c t="s">
        <v>14</v>
      </c>
    </row>
    <row r="99" spans="1:5" ht="25.5">
      <c r="A99" s="28" t="s">
        <v>40</v>
      </c>
      <c r="E99" s="29" t="s">
        <v>221</v>
      </c>
    </row>
    <row r="100" spans="1:5" ht="12.75">
      <c r="A100" s="30" t="s">
        <v>41</v>
      </c>
      <c r="E100" s="31" t="s">
        <v>581</v>
      </c>
    </row>
    <row r="101" spans="1:5" ht="12.75">
      <c r="A101" t="s">
        <v>42</v>
      </c>
      <c r="E101" s="29" t="s">
        <v>37</v>
      </c>
    </row>
    <row r="102" spans="1:16" ht="12.75">
      <c r="A102" s="19" t="s">
        <v>35</v>
      </c>
      <c s="23" t="s">
        <v>127</v>
      </c>
      <c s="23" t="s">
        <v>223</v>
      </c>
      <c s="19" t="s">
        <v>37</v>
      </c>
      <c s="24" t="s">
        <v>224</v>
      </c>
      <c s="25" t="s">
        <v>141</v>
      </c>
      <c s="26">
        <v>5.016</v>
      </c>
      <c s="27">
        <v>0</v>
      </c>
      <c s="27">
        <f>ROUND(ROUND(H102,2)*ROUND(G102,3),2)</f>
      </c>
      <c r="O102">
        <f>(I102*21)/100</f>
      </c>
      <c t="s">
        <v>14</v>
      </c>
    </row>
    <row r="103" spans="1:5" ht="12.75">
      <c r="A103" s="28" t="s">
        <v>40</v>
      </c>
      <c r="E103" s="29" t="s">
        <v>224</v>
      </c>
    </row>
    <row r="104" spans="1:5" ht="12.75">
      <c r="A104" s="30" t="s">
        <v>41</v>
      </c>
      <c r="E104" s="31" t="s">
        <v>37</v>
      </c>
    </row>
    <row r="105" spans="1:5" ht="12.75">
      <c r="A105" t="s">
        <v>42</v>
      </c>
      <c r="E105" s="29" t="s">
        <v>37</v>
      </c>
    </row>
    <row r="106" spans="1:18" ht="12.75" customHeight="1">
      <c r="A106" s="5" t="s">
        <v>33</v>
      </c>
      <c s="5"/>
      <c s="34" t="s">
        <v>24</v>
      </c>
      <c s="5"/>
      <c s="21" t="s">
        <v>225</v>
      </c>
      <c s="5"/>
      <c s="5"/>
      <c s="5"/>
      <c s="35">
        <f>0+Q106</f>
      </c>
      <c r="O106">
        <f>0+R106</f>
      </c>
      <c r="Q106">
        <f>0+I107+I111+I115</f>
      </c>
      <c>
        <f>0+O107+O111+O115</f>
      </c>
    </row>
    <row r="107" spans="1:16" ht="12.75">
      <c r="A107" s="19" t="s">
        <v>35</v>
      </c>
      <c s="23" t="s">
        <v>255</v>
      </c>
      <c s="23" t="s">
        <v>226</v>
      </c>
      <c s="19" t="s">
        <v>37</v>
      </c>
      <c s="24" t="s">
        <v>227</v>
      </c>
      <c s="25" t="s">
        <v>216</v>
      </c>
      <c s="26">
        <v>7.7</v>
      </c>
      <c s="27">
        <v>0</v>
      </c>
      <c s="27">
        <f>ROUND(ROUND(H107,2)*ROUND(G107,3),2)</f>
      </c>
      <c r="O107">
        <f>(I107*21)/100</f>
      </c>
      <c t="s">
        <v>14</v>
      </c>
    </row>
    <row r="108" spans="1:5" ht="12.75">
      <c r="A108" s="28" t="s">
        <v>40</v>
      </c>
      <c r="E108" s="29" t="s">
        <v>227</v>
      </c>
    </row>
    <row r="109" spans="1:5" ht="12.75">
      <c r="A109" s="30" t="s">
        <v>41</v>
      </c>
      <c r="E109" s="31" t="s">
        <v>37</v>
      </c>
    </row>
    <row r="110" spans="1:5" ht="12.75">
      <c r="A110" t="s">
        <v>42</v>
      </c>
      <c r="E110" s="29" t="s">
        <v>37</v>
      </c>
    </row>
    <row r="111" spans="1:16" ht="12.75">
      <c r="A111" s="19" t="s">
        <v>35</v>
      </c>
      <c s="23" t="s">
        <v>131</v>
      </c>
      <c s="23" t="s">
        <v>228</v>
      </c>
      <c s="19" t="s">
        <v>37</v>
      </c>
      <c s="24" t="s">
        <v>229</v>
      </c>
      <c s="25" t="s">
        <v>163</v>
      </c>
      <c s="26">
        <v>1.155</v>
      </c>
      <c s="27">
        <v>0</v>
      </c>
      <c s="27">
        <f>ROUND(ROUND(H111,2)*ROUND(G111,3),2)</f>
      </c>
      <c r="O111">
        <f>(I111*21)/100</f>
      </c>
      <c t="s">
        <v>14</v>
      </c>
    </row>
    <row r="112" spans="1:5" ht="25.5">
      <c r="A112" s="28" t="s">
        <v>40</v>
      </c>
      <c r="E112" s="29" t="s">
        <v>230</v>
      </c>
    </row>
    <row r="113" spans="1:5" ht="12.75">
      <c r="A113" s="30" t="s">
        <v>41</v>
      </c>
      <c r="E113" s="31" t="s">
        <v>582</v>
      </c>
    </row>
    <row r="114" spans="1:5" ht="12.75">
      <c r="A114" t="s">
        <v>42</v>
      </c>
      <c r="E114" s="29" t="s">
        <v>37</v>
      </c>
    </row>
    <row r="115" spans="1:16" ht="12.75">
      <c r="A115" s="19" t="s">
        <v>35</v>
      </c>
      <c s="23" t="s">
        <v>134</v>
      </c>
      <c s="23" t="s">
        <v>232</v>
      </c>
      <c s="19" t="s">
        <v>37</v>
      </c>
      <c s="24" t="s">
        <v>233</v>
      </c>
      <c s="25" t="s">
        <v>216</v>
      </c>
      <c s="26">
        <v>7.7</v>
      </c>
      <c s="27">
        <v>0</v>
      </c>
      <c s="27">
        <f>ROUND(ROUND(H115,2)*ROUND(G115,3),2)</f>
      </c>
      <c r="O115">
        <f>(I115*21)/100</f>
      </c>
      <c t="s">
        <v>14</v>
      </c>
    </row>
    <row r="116" spans="1:5" ht="12.75">
      <c r="A116" s="28" t="s">
        <v>40</v>
      </c>
      <c r="E116" s="29" t="s">
        <v>233</v>
      </c>
    </row>
    <row r="117" spans="1:5" ht="12.75">
      <c r="A117" s="30" t="s">
        <v>41</v>
      </c>
      <c r="E117" s="31" t="s">
        <v>583</v>
      </c>
    </row>
    <row r="118" spans="1:5" ht="12.75">
      <c r="A118" t="s">
        <v>42</v>
      </c>
      <c r="E118" s="29" t="s">
        <v>37</v>
      </c>
    </row>
    <row r="119" spans="1:18" ht="12.75" customHeight="1">
      <c r="A119" s="5" t="s">
        <v>33</v>
      </c>
      <c s="5"/>
      <c s="34" t="s">
        <v>26</v>
      </c>
      <c s="5"/>
      <c s="21" t="s">
        <v>235</v>
      </c>
      <c s="5"/>
      <c s="5"/>
      <c s="5"/>
      <c s="35">
        <f>0+Q119</f>
      </c>
      <c r="O119">
        <f>0+R119</f>
      </c>
      <c r="Q119">
        <f>0+I120+I124+I128+I132+I136</f>
      </c>
      <c>
        <f>0+O120+O124+O128+O132+O136</f>
      </c>
    </row>
    <row r="120" spans="1:16" ht="12.75">
      <c r="A120" s="19" t="s">
        <v>35</v>
      </c>
      <c s="23" t="s">
        <v>102</v>
      </c>
      <c s="23" t="s">
        <v>584</v>
      </c>
      <c s="19" t="s">
        <v>37</v>
      </c>
      <c s="24" t="s">
        <v>585</v>
      </c>
      <c s="25" t="s">
        <v>141</v>
      </c>
      <c s="26">
        <v>1.75</v>
      </c>
      <c s="27">
        <v>0</v>
      </c>
      <c s="27">
        <f>ROUND(ROUND(H120,2)*ROUND(G120,3),2)</f>
      </c>
      <c r="O120">
        <f>(I120*21)/100</f>
      </c>
      <c t="s">
        <v>14</v>
      </c>
    </row>
    <row r="121" spans="1:5" ht="25.5">
      <c r="A121" s="28" t="s">
        <v>40</v>
      </c>
      <c r="E121" s="29" t="s">
        <v>586</v>
      </c>
    </row>
    <row r="122" spans="1:5" ht="25.5">
      <c r="A122" s="30" t="s">
        <v>41</v>
      </c>
      <c r="E122" s="31" t="s">
        <v>555</v>
      </c>
    </row>
    <row r="123" spans="1:5" ht="12.75">
      <c r="A123" t="s">
        <v>42</v>
      </c>
      <c r="E123" s="29" t="s">
        <v>37</v>
      </c>
    </row>
    <row r="124" spans="1:16" ht="12.75">
      <c r="A124" s="19" t="s">
        <v>35</v>
      </c>
      <c s="23" t="s">
        <v>105</v>
      </c>
      <c s="23" t="s">
        <v>318</v>
      </c>
      <c s="19" t="s">
        <v>37</v>
      </c>
      <c s="24" t="s">
        <v>319</v>
      </c>
      <c s="25" t="s">
        <v>141</v>
      </c>
      <c s="26">
        <v>0.84</v>
      </c>
      <c s="27">
        <v>0</v>
      </c>
      <c s="27">
        <f>ROUND(ROUND(H124,2)*ROUND(G124,3),2)</f>
      </c>
      <c r="O124">
        <f>(I124*21)/100</f>
      </c>
      <c t="s">
        <v>14</v>
      </c>
    </row>
    <row r="125" spans="1:5" ht="25.5">
      <c r="A125" s="28" t="s">
        <v>40</v>
      </c>
      <c r="E125" s="29" t="s">
        <v>320</v>
      </c>
    </row>
    <row r="126" spans="1:5" ht="12.75">
      <c r="A126" s="30" t="s">
        <v>41</v>
      </c>
      <c r="E126" s="31" t="s">
        <v>587</v>
      </c>
    </row>
    <row r="127" spans="1:5" ht="12.75">
      <c r="A127" t="s">
        <v>42</v>
      </c>
      <c r="E127" s="29" t="s">
        <v>37</v>
      </c>
    </row>
    <row r="128" spans="1:16" ht="12.75">
      <c r="A128" s="19" t="s">
        <v>35</v>
      </c>
      <c s="23" t="s">
        <v>108</v>
      </c>
      <c s="23" t="s">
        <v>322</v>
      </c>
      <c s="19" t="s">
        <v>37</v>
      </c>
      <c s="24" t="s">
        <v>323</v>
      </c>
      <c s="25" t="s">
        <v>141</v>
      </c>
      <c s="26">
        <v>3.64</v>
      </c>
      <c s="27">
        <v>0</v>
      </c>
      <c s="27">
        <f>ROUND(ROUND(H128,2)*ROUND(G128,3),2)</f>
      </c>
      <c r="O128">
        <f>(I128*21)/100</f>
      </c>
      <c t="s">
        <v>14</v>
      </c>
    </row>
    <row r="129" spans="1:5" ht="25.5">
      <c r="A129" s="28" t="s">
        <v>40</v>
      </c>
      <c r="E129" s="29" t="s">
        <v>324</v>
      </c>
    </row>
    <row r="130" spans="1:5" ht="38.25">
      <c r="A130" s="30" t="s">
        <v>41</v>
      </c>
      <c r="E130" s="31" t="s">
        <v>588</v>
      </c>
    </row>
    <row r="131" spans="1:5" ht="12.75">
      <c r="A131" t="s">
        <v>42</v>
      </c>
      <c r="E131" s="29" t="s">
        <v>37</v>
      </c>
    </row>
    <row r="132" spans="1:16" ht="12.75">
      <c r="A132" s="19" t="s">
        <v>35</v>
      </c>
      <c s="23" t="s">
        <v>114</v>
      </c>
      <c s="23" t="s">
        <v>589</v>
      </c>
      <c s="19" t="s">
        <v>37</v>
      </c>
      <c s="24" t="s">
        <v>590</v>
      </c>
      <c s="25" t="s">
        <v>141</v>
      </c>
      <c s="26">
        <v>0.875</v>
      </c>
      <c s="27">
        <v>0</v>
      </c>
      <c s="27">
        <f>ROUND(ROUND(H132,2)*ROUND(G132,3),2)</f>
      </c>
      <c r="O132">
        <f>(I132*21)/100</f>
      </c>
      <c t="s">
        <v>14</v>
      </c>
    </row>
    <row r="133" spans="1:5" ht="12.75">
      <c r="A133" s="28" t="s">
        <v>40</v>
      </c>
      <c r="E133" s="29" t="s">
        <v>590</v>
      </c>
    </row>
    <row r="134" spans="1:5" ht="38.25">
      <c r="A134" s="30" t="s">
        <v>41</v>
      </c>
      <c r="E134" s="37" t="s">
        <v>591</v>
      </c>
    </row>
    <row r="135" spans="1:5" ht="12.75">
      <c r="A135" t="s">
        <v>42</v>
      </c>
      <c r="E135" s="29" t="s">
        <v>37</v>
      </c>
    </row>
    <row r="136" spans="1:16" ht="25.5">
      <c r="A136" s="19" t="s">
        <v>35</v>
      </c>
      <c s="23" t="s">
        <v>111</v>
      </c>
      <c s="23" t="s">
        <v>592</v>
      </c>
      <c s="19" t="s">
        <v>37</v>
      </c>
      <c s="24" t="s">
        <v>593</v>
      </c>
      <c s="25" t="s">
        <v>141</v>
      </c>
      <c s="26">
        <v>1.75</v>
      </c>
      <c s="27">
        <v>0</v>
      </c>
      <c s="27">
        <f>ROUND(ROUND(H136,2)*ROUND(G136,3),2)</f>
      </c>
      <c r="O136">
        <f>(I136*21)/100</f>
      </c>
      <c t="s">
        <v>14</v>
      </c>
    </row>
    <row r="137" spans="1:5" ht="51">
      <c r="A137" s="28" t="s">
        <v>40</v>
      </c>
      <c r="E137" s="29" t="s">
        <v>594</v>
      </c>
    </row>
    <row r="138" spans="1:5" ht="25.5">
      <c r="A138" s="30" t="s">
        <v>41</v>
      </c>
      <c r="E138" s="31" t="s">
        <v>555</v>
      </c>
    </row>
    <row r="139" spans="1:5" ht="12.75">
      <c r="A139" t="s">
        <v>42</v>
      </c>
      <c r="E139" s="29" t="s">
        <v>37</v>
      </c>
    </row>
    <row r="140" spans="1:18" ht="12.75" customHeight="1">
      <c r="A140" s="5" t="s">
        <v>33</v>
      </c>
      <c s="5"/>
      <c s="34" t="s">
        <v>245</v>
      </c>
      <c s="5"/>
      <c s="21" t="s">
        <v>246</v>
      </c>
      <c s="5"/>
      <c s="5"/>
      <c s="5"/>
      <c s="35">
        <f>0+Q140</f>
      </c>
      <c r="O140">
        <f>0+R140</f>
      </c>
      <c r="Q140">
        <f>0+I141+I145</f>
      </c>
      <c>
        <f>0+O141+O145</f>
      </c>
    </row>
    <row r="141" spans="1:16" ht="12.75">
      <c r="A141" s="19" t="s">
        <v>35</v>
      </c>
      <c s="23" t="s">
        <v>466</v>
      </c>
      <c s="23" t="s">
        <v>248</v>
      </c>
      <c s="19" t="s">
        <v>37</v>
      </c>
      <c s="24" t="s">
        <v>249</v>
      </c>
      <c s="25" t="s">
        <v>216</v>
      </c>
      <c s="26">
        <v>7.7</v>
      </c>
      <c s="27">
        <v>0</v>
      </c>
      <c s="27">
        <f>ROUND(ROUND(H141,2)*ROUND(G141,3),2)</f>
      </c>
      <c r="O141">
        <f>(I141*21)/100</f>
      </c>
      <c t="s">
        <v>14</v>
      </c>
    </row>
    <row r="142" spans="1:5" ht="12.75">
      <c r="A142" s="28" t="s">
        <v>40</v>
      </c>
      <c r="E142" s="29" t="s">
        <v>249</v>
      </c>
    </row>
    <row r="143" spans="1:5" ht="12.75">
      <c r="A143" s="30" t="s">
        <v>41</v>
      </c>
      <c r="E143" s="31" t="s">
        <v>37</v>
      </c>
    </row>
    <row r="144" spans="1:5" ht="12.75">
      <c r="A144" t="s">
        <v>42</v>
      </c>
      <c r="E144" s="29" t="s">
        <v>37</v>
      </c>
    </row>
    <row r="145" spans="1:16" ht="12.75">
      <c r="A145" s="19" t="s">
        <v>35</v>
      </c>
      <c s="23" t="s">
        <v>512</v>
      </c>
      <c s="23" t="s">
        <v>251</v>
      </c>
      <c s="19" t="s">
        <v>37</v>
      </c>
      <c s="24" t="s">
        <v>252</v>
      </c>
      <c s="25" t="s">
        <v>216</v>
      </c>
      <c s="26">
        <v>7.7</v>
      </c>
      <c s="27">
        <v>0</v>
      </c>
      <c s="27">
        <f>ROUND(ROUND(H145,2)*ROUND(G145,3),2)</f>
      </c>
      <c r="O145">
        <f>(I145*21)/100</f>
      </c>
      <c t="s">
        <v>14</v>
      </c>
    </row>
    <row r="146" spans="1:5" ht="12.75">
      <c r="A146" s="28" t="s">
        <v>40</v>
      </c>
      <c r="E146" s="29" t="s">
        <v>253</v>
      </c>
    </row>
    <row r="147" spans="1:5" ht="12.75">
      <c r="A147" s="30" t="s">
        <v>41</v>
      </c>
      <c r="E147" s="31" t="s">
        <v>583</v>
      </c>
    </row>
    <row r="148" spans="1:5" ht="12.75">
      <c r="A148" t="s">
        <v>42</v>
      </c>
      <c r="E148" s="29" t="s">
        <v>37</v>
      </c>
    </row>
    <row r="149" spans="1:18" ht="12.75" customHeight="1">
      <c r="A149" s="5" t="s">
        <v>33</v>
      </c>
      <c s="5"/>
      <c s="34" t="s">
        <v>60</v>
      </c>
      <c s="5"/>
      <c s="21" t="s">
        <v>254</v>
      </c>
      <c s="5"/>
      <c s="5"/>
      <c s="5"/>
      <c s="35">
        <f>0+Q149</f>
      </c>
      <c r="O149">
        <f>0+R149</f>
      </c>
      <c r="Q149">
        <f>0+I150+I154+I158+I162+I166+I170+I174+I178+I182+I186+I190+I194+I198+I202+I206+I210+I214+I218+I222</f>
      </c>
      <c>
        <f>0+O150+O154+O158+O162+O166+O170+O174+O178+O182+O186+O190+O194+O198+O202+O206+O210+O214+O218+O222</f>
      </c>
    </row>
    <row r="150" spans="1:16" ht="12.75">
      <c r="A150" s="19" t="s">
        <v>35</v>
      </c>
      <c s="23" t="s">
        <v>278</v>
      </c>
      <c s="23" t="s">
        <v>256</v>
      </c>
      <c s="19" t="s">
        <v>37</v>
      </c>
      <c s="24" t="s">
        <v>257</v>
      </c>
      <c s="25" t="s">
        <v>216</v>
      </c>
      <c s="26">
        <v>7.816</v>
      </c>
      <c s="27">
        <v>0</v>
      </c>
      <c s="27">
        <f>ROUND(ROUND(H150,2)*ROUND(G150,3),2)</f>
      </c>
      <c r="O150">
        <f>(I150*21)/100</f>
      </c>
      <c t="s">
        <v>14</v>
      </c>
    </row>
    <row r="151" spans="1:5" ht="12.75">
      <c r="A151" s="28" t="s">
        <v>40</v>
      </c>
      <c r="E151" s="29" t="s">
        <v>257</v>
      </c>
    </row>
    <row r="152" spans="1:5" ht="25.5">
      <c r="A152" s="30" t="s">
        <v>41</v>
      </c>
      <c r="E152" s="31" t="s">
        <v>595</v>
      </c>
    </row>
    <row r="153" spans="1:5" ht="12.75">
      <c r="A153" t="s">
        <v>42</v>
      </c>
      <c r="E153" s="29" t="s">
        <v>37</v>
      </c>
    </row>
    <row r="154" spans="1:16" ht="12.75">
      <c r="A154" s="19" t="s">
        <v>35</v>
      </c>
      <c s="23" t="s">
        <v>250</v>
      </c>
      <c s="23" t="s">
        <v>334</v>
      </c>
      <c s="19" t="s">
        <v>37</v>
      </c>
      <c s="24" t="s">
        <v>335</v>
      </c>
      <c s="25" t="s">
        <v>47</v>
      </c>
      <c s="26">
        <v>1</v>
      </c>
      <c s="27">
        <v>0</v>
      </c>
      <c s="27">
        <f>ROUND(ROUND(H154,2)*ROUND(G154,3),2)</f>
      </c>
      <c r="O154">
        <f>(I154*21)/100</f>
      </c>
      <c t="s">
        <v>14</v>
      </c>
    </row>
    <row r="155" spans="1:5" ht="12.75">
      <c r="A155" s="28" t="s">
        <v>40</v>
      </c>
      <c r="E155" s="29" t="s">
        <v>335</v>
      </c>
    </row>
    <row r="156" spans="1:5" ht="12.75">
      <c r="A156" s="30" t="s">
        <v>41</v>
      </c>
      <c r="E156" s="31" t="s">
        <v>37</v>
      </c>
    </row>
    <row r="157" spans="1:5" ht="12.75">
      <c r="A157" t="s">
        <v>42</v>
      </c>
      <c r="E157" s="29" t="s">
        <v>37</v>
      </c>
    </row>
    <row r="158" spans="1:16" ht="12.75">
      <c r="A158" s="19" t="s">
        <v>35</v>
      </c>
      <c s="23" t="s">
        <v>247</v>
      </c>
      <c s="23" t="s">
        <v>337</v>
      </c>
      <c s="19" t="s">
        <v>37</v>
      </c>
      <c s="24" t="s">
        <v>338</v>
      </c>
      <c s="25" t="s">
        <v>47</v>
      </c>
      <c s="26">
        <v>1</v>
      </c>
      <c s="27">
        <v>0</v>
      </c>
      <c s="27">
        <f>ROUND(ROUND(H158,2)*ROUND(G158,3),2)</f>
      </c>
      <c r="O158">
        <f>(I158*21)/100</f>
      </c>
      <c t="s">
        <v>14</v>
      </c>
    </row>
    <row r="159" spans="1:5" ht="12.75">
      <c r="A159" s="28" t="s">
        <v>40</v>
      </c>
      <c r="E159" s="29" t="s">
        <v>338</v>
      </c>
    </row>
    <row r="160" spans="1:5" ht="12.75">
      <c r="A160" s="30" t="s">
        <v>41</v>
      </c>
      <c r="E160" s="31" t="s">
        <v>37</v>
      </c>
    </row>
    <row r="161" spans="1:5" ht="12.75">
      <c r="A161" t="s">
        <v>42</v>
      </c>
      <c r="E161" s="29" t="s">
        <v>37</v>
      </c>
    </row>
    <row r="162" spans="1:16" ht="12.75">
      <c r="A162" s="19" t="s">
        <v>35</v>
      </c>
      <c s="23" t="s">
        <v>287</v>
      </c>
      <c s="23" t="s">
        <v>263</v>
      </c>
      <c s="19" t="s">
        <v>37</v>
      </c>
      <c s="24" t="s">
        <v>264</v>
      </c>
      <c s="25" t="s">
        <v>47</v>
      </c>
      <c s="26">
        <v>2</v>
      </c>
      <c s="27">
        <v>0</v>
      </c>
      <c s="27">
        <f>ROUND(ROUND(H162,2)*ROUND(G162,3),2)</f>
      </c>
      <c r="O162">
        <f>(I162*21)/100</f>
      </c>
      <c t="s">
        <v>14</v>
      </c>
    </row>
    <row r="163" spans="1:5" ht="12.75">
      <c r="A163" s="28" t="s">
        <v>40</v>
      </c>
      <c r="E163" s="29" t="s">
        <v>264</v>
      </c>
    </row>
    <row r="164" spans="1:5" ht="63.75">
      <c r="A164" s="30" t="s">
        <v>41</v>
      </c>
      <c r="E164" s="37" t="s">
        <v>596</v>
      </c>
    </row>
    <row r="165" spans="1:5" ht="12.75">
      <c r="A165" t="s">
        <v>42</v>
      </c>
      <c r="E165" s="29" t="s">
        <v>37</v>
      </c>
    </row>
    <row r="166" spans="1:16" ht="12.75">
      <c r="A166" s="19" t="s">
        <v>35</v>
      </c>
      <c s="23" t="s">
        <v>336</v>
      </c>
      <c s="23" t="s">
        <v>341</v>
      </c>
      <c s="19" t="s">
        <v>37</v>
      </c>
      <c s="24" t="s">
        <v>342</v>
      </c>
      <c s="25" t="s">
        <v>47</v>
      </c>
      <c s="26">
        <v>1</v>
      </c>
      <c s="27">
        <v>0</v>
      </c>
      <c s="27">
        <f>ROUND(ROUND(H166,2)*ROUND(G166,3),2)</f>
      </c>
      <c r="O166">
        <f>(I166*21)/100</f>
      </c>
      <c t="s">
        <v>14</v>
      </c>
    </row>
    <row r="167" spans="1:5" ht="12.75">
      <c r="A167" s="28" t="s">
        <v>40</v>
      </c>
      <c r="E167" s="29" t="s">
        <v>342</v>
      </c>
    </row>
    <row r="168" spans="1:5" ht="12.75">
      <c r="A168" s="30" t="s">
        <v>41</v>
      </c>
      <c r="E168" s="31" t="s">
        <v>37</v>
      </c>
    </row>
    <row r="169" spans="1:5" ht="12.75">
      <c r="A169" t="s">
        <v>42</v>
      </c>
      <c r="E169" s="29" t="s">
        <v>37</v>
      </c>
    </row>
    <row r="170" spans="1:16" ht="12.75">
      <c r="A170" s="19" t="s">
        <v>35</v>
      </c>
      <c s="23" t="s">
        <v>262</v>
      </c>
      <c s="23" t="s">
        <v>266</v>
      </c>
      <c s="19" t="s">
        <v>37</v>
      </c>
      <c s="24" t="s">
        <v>267</v>
      </c>
      <c s="25" t="s">
        <v>47</v>
      </c>
      <c s="26">
        <v>1</v>
      </c>
      <c s="27">
        <v>0</v>
      </c>
      <c s="27">
        <f>ROUND(ROUND(H170,2)*ROUND(G170,3),2)</f>
      </c>
      <c r="O170">
        <f>(I170*21)/100</f>
      </c>
      <c t="s">
        <v>14</v>
      </c>
    </row>
    <row r="171" spans="1:5" ht="12.75">
      <c r="A171" s="28" t="s">
        <v>40</v>
      </c>
      <c r="E171" s="29" t="s">
        <v>267</v>
      </c>
    </row>
    <row r="172" spans="1:5" ht="12.75">
      <c r="A172" s="30" t="s">
        <v>41</v>
      </c>
      <c r="E172" s="31" t="s">
        <v>37</v>
      </c>
    </row>
    <row r="173" spans="1:5" ht="12.75">
      <c r="A173" t="s">
        <v>42</v>
      </c>
      <c r="E173" s="29" t="s">
        <v>37</v>
      </c>
    </row>
    <row r="174" spans="1:16" ht="12.75">
      <c r="A174" s="19" t="s">
        <v>35</v>
      </c>
      <c s="23" t="s">
        <v>359</v>
      </c>
      <c s="23" t="s">
        <v>344</v>
      </c>
      <c s="19" t="s">
        <v>37</v>
      </c>
      <c s="24" t="s">
        <v>345</v>
      </c>
      <c s="25" t="s">
        <v>47</v>
      </c>
      <c s="26">
        <v>1</v>
      </c>
      <c s="27">
        <v>0</v>
      </c>
      <c s="27">
        <f>ROUND(ROUND(H174,2)*ROUND(G174,3),2)</f>
      </c>
      <c r="O174">
        <f>(I174*21)/100</f>
      </c>
      <c t="s">
        <v>14</v>
      </c>
    </row>
    <row r="175" spans="1:5" ht="12.75">
      <c r="A175" s="28" t="s">
        <v>40</v>
      </c>
      <c r="E175" s="29" t="s">
        <v>345</v>
      </c>
    </row>
    <row r="176" spans="1:5" ht="12.75">
      <c r="A176" s="30" t="s">
        <v>41</v>
      </c>
      <c r="E176" s="31" t="s">
        <v>37</v>
      </c>
    </row>
    <row r="177" spans="1:5" ht="12.75">
      <c r="A177" t="s">
        <v>42</v>
      </c>
      <c r="E177" s="29" t="s">
        <v>37</v>
      </c>
    </row>
    <row r="178" spans="1:16" ht="12.75">
      <c r="A178" s="19" t="s">
        <v>35</v>
      </c>
      <c s="23" t="s">
        <v>349</v>
      </c>
      <c s="23" t="s">
        <v>347</v>
      </c>
      <c s="19" t="s">
        <v>37</v>
      </c>
      <c s="24" t="s">
        <v>348</v>
      </c>
      <c s="25" t="s">
        <v>47</v>
      </c>
      <c s="26">
        <v>1</v>
      </c>
      <c s="27">
        <v>0</v>
      </c>
      <c s="27">
        <f>ROUND(ROUND(H178,2)*ROUND(G178,3),2)</f>
      </c>
      <c r="O178">
        <f>(I178*21)/100</f>
      </c>
      <c t="s">
        <v>14</v>
      </c>
    </row>
    <row r="179" spans="1:5" ht="12.75">
      <c r="A179" s="28" t="s">
        <v>40</v>
      </c>
      <c r="E179" s="29" t="s">
        <v>348</v>
      </c>
    </row>
    <row r="180" spans="1:5" ht="12.75">
      <c r="A180" s="30" t="s">
        <v>41</v>
      </c>
      <c r="E180" s="31" t="s">
        <v>37</v>
      </c>
    </row>
    <row r="181" spans="1:5" ht="12.75">
      <c r="A181" t="s">
        <v>42</v>
      </c>
      <c r="E181" s="29" t="s">
        <v>37</v>
      </c>
    </row>
    <row r="182" spans="1:16" ht="12.75">
      <c r="A182" s="19" t="s">
        <v>35</v>
      </c>
      <c s="23" t="s">
        <v>343</v>
      </c>
      <c s="23" t="s">
        <v>350</v>
      </c>
      <c s="19" t="s">
        <v>37</v>
      </c>
      <c s="24" t="s">
        <v>351</v>
      </c>
      <c s="25" t="s">
        <v>47</v>
      </c>
      <c s="26">
        <v>1</v>
      </c>
      <c s="27">
        <v>0</v>
      </c>
      <c s="27">
        <f>ROUND(ROUND(H182,2)*ROUND(G182,3),2)</f>
      </c>
      <c r="O182">
        <f>(I182*21)/100</f>
      </c>
      <c t="s">
        <v>14</v>
      </c>
    </row>
    <row r="183" spans="1:5" ht="12.75">
      <c r="A183" s="28" t="s">
        <v>40</v>
      </c>
      <c r="E183" s="29" t="s">
        <v>351</v>
      </c>
    </row>
    <row r="184" spans="1:5" ht="12.75">
      <c r="A184" s="30" t="s">
        <v>41</v>
      </c>
      <c r="E184" s="31" t="s">
        <v>37</v>
      </c>
    </row>
    <row r="185" spans="1:5" ht="12.75">
      <c r="A185" t="s">
        <v>42</v>
      </c>
      <c r="E185" s="29" t="s">
        <v>37</v>
      </c>
    </row>
    <row r="186" spans="1:16" ht="12.75">
      <c r="A186" s="19" t="s">
        <v>35</v>
      </c>
      <c s="23" t="s">
        <v>368</v>
      </c>
      <c s="23" t="s">
        <v>353</v>
      </c>
      <c s="19" t="s">
        <v>37</v>
      </c>
      <c s="24" t="s">
        <v>354</v>
      </c>
      <c s="25" t="s">
        <v>47</v>
      </c>
      <c s="26">
        <v>1</v>
      </c>
      <c s="27">
        <v>0</v>
      </c>
      <c s="27">
        <f>ROUND(ROUND(H186,2)*ROUND(G186,3),2)</f>
      </c>
      <c r="O186">
        <f>(I186*21)/100</f>
      </c>
      <c t="s">
        <v>14</v>
      </c>
    </row>
    <row r="187" spans="1:5" ht="12.75">
      <c r="A187" s="28" t="s">
        <v>40</v>
      </c>
      <c r="E187" s="29" t="s">
        <v>354</v>
      </c>
    </row>
    <row r="188" spans="1:5" ht="12.75">
      <c r="A188" s="30" t="s">
        <v>41</v>
      </c>
      <c r="E188" s="31" t="s">
        <v>37</v>
      </c>
    </row>
    <row r="189" spans="1:5" ht="12.75">
      <c r="A189" t="s">
        <v>42</v>
      </c>
      <c r="E189" s="29" t="s">
        <v>37</v>
      </c>
    </row>
    <row r="190" spans="1:16" ht="12.75">
      <c r="A190" s="19" t="s">
        <v>35</v>
      </c>
      <c s="23" t="s">
        <v>364</v>
      </c>
      <c s="23" t="s">
        <v>356</v>
      </c>
      <c s="19" t="s">
        <v>37</v>
      </c>
      <c s="24" t="s">
        <v>357</v>
      </c>
      <c s="25" t="s">
        <v>47</v>
      </c>
      <c s="26">
        <v>1</v>
      </c>
      <c s="27">
        <v>0</v>
      </c>
      <c s="27">
        <f>ROUND(ROUND(H190,2)*ROUND(G190,3),2)</f>
      </c>
      <c r="O190">
        <f>(I190*21)/100</f>
      </c>
      <c t="s">
        <v>14</v>
      </c>
    </row>
    <row r="191" spans="1:5" ht="12.75">
      <c r="A191" s="28" t="s">
        <v>40</v>
      </c>
      <c r="E191" s="29" t="s">
        <v>357</v>
      </c>
    </row>
    <row r="192" spans="1:5" ht="12.75">
      <c r="A192" s="30" t="s">
        <v>41</v>
      </c>
      <c r="E192" s="31" t="s">
        <v>358</v>
      </c>
    </row>
    <row r="193" spans="1:5" ht="12.75">
      <c r="A193" t="s">
        <v>42</v>
      </c>
      <c r="E193" s="29" t="s">
        <v>37</v>
      </c>
    </row>
    <row r="194" spans="1:16" ht="25.5">
      <c r="A194" s="19" t="s">
        <v>35</v>
      </c>
      <c s="23" t="s">
        <v>274</v>
      </c>
      <c s="23" t="s">
        <v>268</v>
      </c>
      <c s="19" t="s">
        <v>37</v>
      </c>
      <c s="24" t="s">
        <v>269</v>
      </c>
      <c s="25" t="s">
        <v>47</v>
      </c>
      <c s="26">
        <v>1</v>
      </c>
      <c s="27">
        <v>0</v>
      </c>
      <c s="27">
        <f>ROUND(ROUND(H194,2)*ROUND(G194,3),2)</f>
      </c>
      <c r="O194">
        <f>(I194*21)/100</f>
      </c>
      <c t="s">
        <v>14</v>
      </c>
    </row>
    <row r="195" spans="1:5" ht="25.5">
      <c r="A195" s="28" t="s">
        <v>40</v>
      </c>
      <c r="E195" s="29" t="s">
        <v>270</v>
      </c>
    </row>
    <row r="196" spans="1:5" ht="12.75">
      <c r="A196" s="30" t="s">
        <v>41</v>
      </c>
      <c r="E196" s="31" t="s">
        <v>37</v>
      </c>
    </row>
    <row r="197" spans="1:5" ht="12.75">
      <c r="A197" t="s">
        <v>42</v>
      </c>
      <c r="E197" s="29" t="s">
        <v>37</v>
      </c>
    </row>
    <row r="198" spans="1:16" ht="25.5">
      <c r="A198" s="19" t="s">
        <v>35</v>
      </c>
      <c s="23" t="s">
        <v>259</v>
      </c>
      <c s="23" t="s">
        <v>271</v>
      </c>
      <c s="19" t="s">
        <v>37</v>
      </c>
      <c s="24" t="s">
        <v>272</v>
      </c>
      <c s="25" t="s">
        <v>216</v>
      </c>
      <c s="26">
        <v>7.7</v>
      </c>
      <c s="27">
        <v>0</v>
      </c>
      <c s="27">
        <f>ROUND(ROUND(H198,2)*ROUND(G198,3),2)</f>
      </c>
      <c r="O198">
        <f>(I198*21)/100</f>
      </c>
      <c t="s">
        <v>14</v>
      </c>
    </row>
    <row r="199" spans="1:5" ht="25.5">
      <c r="A199" s="28" t="s">
        <v>40</v>
      </c>
      <c r="E199" s="29" t="s">
        <v>273</v>
      </c>
    </row>
    <row r="200" spans="1:5" ht="12.75">
      <c r="A200" s="30" t="s">
        <v>41</v>
      </c>
      <c r="E200" s="31" t="s">
        <v>583</v>
      </c>
    </row>
    <row r="201" spans="1:5" ht="12.75">
      <c r="A201" t="s">
        <v>42</v>
      </c>
      <c r="E201" s="29" t="s">
        <v>37</v>
      </c>
    </row>
    <row r="202" spans="1:16" ht="12.75">
      <c r="A202" s="19" t="s">
        <v>35</v>
      </c>
      <c s="23" t="s">
        <v>282</v>
      </c>
      <c s="23" t="s">
        <v>275</v>
      </c>
      <c s="19" t="s">
        <v>37</v>
      </c>
      <c s="24" t="s">
        <v>276</v>
      </c>
      <c s="25" t="s">
        <v>47</v>
      </c>
      <c s="26">
        <v>3</v>
      </c>
      <c s="27">
        <v>0</v>
      </c>
      <c s="27">
        <f>ROUND(ROUND(H202,2)*ROUND(G202,3),2)</f>
      </c>
      <c r="O202">
        <f>(I202*21)/100</f>
      </c>
      <c t="s">
        <v>14</v>
      </c>
    </row>
    <row r="203" spans="1:5" ht="25.5">
      <c r="A203" s="28" t="s">
        <v>40</v>
      </c>
      <c r="E203" s="29" t="s">
        <v>277</v>
      </c>
    </row>
    <row r="204" spans="1:5" ht="12.75">
      <c r="A204" s="30" t="s">
        <v>41</v>
      </c>
      <c r="E204" s="31" t="s">
        <v>37</v>
      </c>
    </row>
    <row r="205" spans="1:5" ht="12.75">
      <c r="A205" t="s">
        <v>42</v>
      </c>
      <c r="E205" s="29" t="s">
        <v>37</v>
      </c>
    </row>
    <row r="206" spans="1:16" ht="12.75">
      <c r="A206" s="19" t="s">
        <v>35</v>
      </c>
      <c s="23" t="s">
        <v>340</v>
      </c>
      <c s="23" t="s">
        <v>360</v>
      </c>
      <c s="19" t="s">
        <v>37</v>
      </c>
      <c s="24" t="s">
        <v>361</v>
      </c>
      <c s="25" t="s">
        <v>47</v>
      </c>
      <c s="26">
        <v>1</v>
      </c>
      <c s="27">
        <v>0</v>
      </c>
      <c s="27">
        <f>ROUND(ROUND(H206,2)*ROUND(G206,3),2)</f>
      </c>
      <c r="O206">
        <f>(I206*21)/100</f>
      </c>
      <c t="s">
        <v>14</v>
      </c>
    </row>
    <row r="207" spans="1:5" ht="25.5">
      <c r="A207" s="28" t="s">
        <v>40</v>
      </c>
      <c r="E207" s="29" t="s">
        <v>362</v>
      </c>
    </row>
    <row r="208" spans="1:5" ht="12.75">
      <c r="A208" s="30" t="s">
        <v>41</v>
      </c>
      <c r="E208" s="31" t="s">
        <v>37</v>
      </c>
    </row>
    <row r="209" spans="1:5" ht="12.75">
      <c r="A209" t="s">
        <v>42</v>
      </c>
      <c r="E209" s="29" t="s">
        <v>37</v>
      </c>
    </row>
    <row r="210" spans="1:16" ht="12.75">
      <c r="A210" s="19" t="s">
        <v>35</v>
      </c>
      <c s="23" t="s">
        <v>346</v>
      </c>
      <c s="23" t="s">
        <v>279</v>
      </c>
      <c s="19" t="s">
        <v>37</v>
      </c>
      <c s="24" t="s">
        <v>280</v>
      </c>
      <c s="25" t="s">
        <v>216</v>
      </c>
      <c s="26">
        <v>7.7</v>
      </c>
      <c s="27">
        <v>0</v>
      </c>
      <c s="27">
        <f>ROUND(ROUND(H210,2)*ROUND(G210,3),2)</f>
      </c>
      <c r="O210">
        <f>(I210*21)/100</f>
      </c>
      <c t="s">
        <v>14</v>
      </c>
    </row>
    <row r="211" spans="1:5" ht="12.75">
      <c r="A211" s="28" t="s">
        <v>40</v>
      </c>
      <c r="E211" s="29" t="s">
        <v>281</v>
      </c>
    </row>
    <row r="212" spans="1:5" ht="12.75">
      <c r="A212" s="30" t="s">
        <v>41</v>
      </c>
      <c r="E212" s="31" t="s">
        <v>583</v>
      </c>
    </row>
    <row r="213" spans="1:5" ht="12.75">
      <c r="A213" t="s">
        <v>42</v>
      </c>
      <c r="E213" s="29" t="s">
        <v>37</v>
      </c>
    </row>
    <row r="214" spans="1:16" ht="12.75">
      <c r="A214" s="19" t="s">
        <v>35</v>
      </c>
      <c s="23" t="s">
        <v>363</v>
      </c>
      <c s="23" t="s">
        <v>283</v>
      </c>
      <c s="19" t="s">
        <v>37</v>
      </c>
      <c s="24" t="s">
        <v>284</v>
      </c>
      <c s="25" t="s">
        <v>216</v>
      </c>
      <c s="26">
        <v>7.7</v>
      </c>
      <c s="27">
        <v>0</v>
      </c>
      <c s="27">
        <f>ROUND(ROUND(H214,2)*ROUND(G214,3),2)</f>
      </c>
      <c r="O214">
        <f>(I214*21)/100</f>
      </c>
      <c t="s">
        <v>14</v>
      </c>
    </row>
    <row r="215" spans="1:5" ht="12.75">
      <c r="A215" s="28" t="s">
        <v>40</v>
      </c>
      <c r="E215" s="29" t="s">
        <v>284</v>
      </c>
    </row>
    <row r="216" spans="1:5" ht="12.75">
      <c r="A216" s="30" t="s">
        <v>41</v>
      </c>
      <c r="E216" s="31" t="s">
        <v>583</v>
      </c>
    </row>
    <row r="217" spans="1:5" ht="12.75">
      <c r="A217" t="s">
        <v>42</v>
      </c>
      <c r="E217" s="29" t="s">
        <v>37</v>
      </c>
    </row>
    <row r="218" spans="1:16" ht="12.75">
      <c r="A218" s="19" t="s">
        <v>35</v>
      </c>
      <c s="23" t="s">
        <v>355</v>
      </c>
      <c s="23" t="s">
        <v>366</v>
      </c>
      <c s="19" t="s">
        <v>37</v>
      </c>
      <c s="24" t="s">
        <v>367</v>
      </c>
      <c s="25" t="s">
        <v>47</v>
      </c>
      <c s="26">
        <v>1</v>
      </c>
      <c s="27">
        <v>0</v>
      </c>
      <c s="27">
        <f>ROUND(ROUND(H218,2)*ROUND(G218,3),2)</f>
      </c>
      <c r="O218">
        <f>(I218*21)/100</f>
      </c>
      <c t="s">
        <v>14</v>
      </c>
    </row>
    <row r="219" spans="1:5" ht="12.75">
      <c r="A219" s="28" t="s">
        <v>40</v>
      </c>
      <c r="E219" s="29" t="s">
        <v>37</v>
      </c>
    </row>
    <row r="220" spans="1:5" ht="12.75">
      <c r="A220" s="30" t="s">
        <v>41</v>
      </c>
      <c r="E220" s="31" t="s">
        <v>37</v>
      </c>
    </row>
    <row r="221" spans="1:5" ht="12.75">
      <c r="A221" t="s">
        <v>42</v>
      </c>
      <c r="E221" s="29" t="s">
        <v>37</v>
      </c>
    </row>
    <row r="222" spans="1:16" ht="12.75">
      <c r="A222" s="19" t="s">
        <v>35</v>
      </c>
      <c s="23" t="s">
        <v>365</v>
      </c>
      <c s="23" t="s">
        <v>369</v>
      </c>
      <c s="19" t="s">
        <v>37</v>
      </c>
      <c s="24" t="s">
        <v>370</v>
      </c>
      <c s="25" t="s">
        <v>47</v>
      </c>
      <c s="26">
        <v>1</v>
      </c>
      <c s="27">
        <v>0</v>
      </c>
      <c s="27">
        <f>ROUND(ROUND(H222,2)*ROUND(G222,3),2)</f>
      </c>
      <c r="O222">
        <f>(I222*21)/100</f>
      </c>
      <c t="s">
        <v>14</v>
      </c>
    </row>
    <row r="223" spans="1:5" ht="12.75">
      <c r="A223" s="28" t="s">
        <v>40</v>
      </c>
      <c r="E223" s="29" t="s">
        <v>370</v>
      </c>
    </row>
    <row r="224" spans="1:5" ht="12.75">
      <c r="A224" s="30" t="s">
        <v>41</v>
      </c>
      <c r="E224" s="31" t="s">
        <v>37</v>
      </c>
    </row>
    <row r="225" spans="1:5" ht="12.75">
      <c r="A225" t="s">
        <v>42</v>
      </c>
      <c r="E225" s="29" t="s">
        <v>37</v>
      </c>
    </row>
    <row r="226" spans="1:18" ht="12.75" customHeight="1">
      <c r="A226" s="5" t="s">
        <v>33</v>
      </c>
      <c s="5"/>
      <c s="34" t="s">
        <v>30</v>
      </c>
      <c s="5"/>
      <c s="21" t="s">
        <v>34</v>
      </c>
      <c s="5"/>
      <c s="5"/>
      <c s="5"/>
      <c s="35">
        <f>0+Q226</f>
      </c>
      <c r="O226">
        <f>0+R226</f>
      </c>
      <c r="Q226">
        <f>0+I227+I231+I235+I239+I243</f>
      </c>
      <c>
        <f>0+O227+O231+O235+O239+O243</f>
      </c>
    </row>
    <row r="227" spans="1:16" ht="25.5">
      <c r="A227" s="19" t="s">
        <v>35</v>
      </c>
      <c s="23" t="s">
        <v>352</v>
      </c>
      <c s="23" t="s">
        <v>597</v>
      </c>
      <c s="19" t="s">
        <v>37</v>
      </c>
      <c s="24" t="s">
        <v>598</v>
      </c>
      <c s="25" t="s">
        <v>216</v>
      </c>
      <c s="26">
        <v>1</v>
      </c>
      <c s="27">
        <v>0</v>
      </c>
      <c s="27">
        <f>ROUND(ROUND(H227,2)*ROUND(G227,3),2)</f>
      </c>
      <c r="O227">
        <f>(I227*21)/100</f>
      </c>
      <c t="s">
        <v>14</v>
      </c>
    </row>
    <row r="228" spans="1:5" ht="38.25">
      <c r="A228" s="28" t="s">
        <v>40</v>
      </c>
      <c r="E228" s="29" t="s">
        <v>599</v>
      </c>
    </row>
    <row r="229" spans="1:5" ht="12.75">
      <c r="A229" s="30" t="s">
        <v>41</v>
      </c>
      <c r="E229" s="31" t="s">
        <v>37</v>
      </c>
    </row>
    <row r="230" spans="1:5" ht="12.75">
      <c r="A230" t="s">
        <v>42</v>
      </c>
      <c r="E230" s="29" t="s">
        <v>37</v>
      </c>
    </row>
    <row r="231" spans="1:16" ht="12.75">
      <c r="A231" s="19" t="s">
        <v>35</v>
      </c>
      <c s="23" t="s">
        <v>371</v>
      </c>
      <c s="23" t="s">
        <v>600</v>
      </c>
      <c s="19" t="s">
        <v>37</v>
      </c>
      <c s="24" t="s">
        <v>601</v>
      </c>
      <c s="25" t="s">
        <v>216</v>
      </c>
      <c s="26">
        <v>2</v>
      </c>
      <c s="27">
        <v>0</v>
      </c>
      <c s="27">
        <f>ROUND(ROUND(H231,2)*ROUND(G231,3),2)</f>
      </c>
      <c r="O231">
        <f>(I231*21)/100</f>
      </c>
      <c t="s">
        <v>14</v>
      </c>
    </row>
    <row r="232" spans="1:5" ht="38.25">
      <c r="A232" s="28" t="s">
        <v>40</v>
      </c>
      <c r="E232" s="29" t="s">
        <v>602</v>
      </c>
    </row>
    <row r="233" spans="1:5" ht="12.75">
      <c r="A233" s="30" t="s">
        <v>41</v>
      </c>
      <c r="E233" s="31" t="s">
        <v>37</v>
      </c>
    </row>
    <row r="234" spans="1:5" ht="12.75">
      <c r="A234" t="s">
        <v>42</v>
      </c>
      <c r="E234" s="29" t="s">
        <v>37</v>
      </c>
    </row>
    <row r="235" spans="1:16" ht="12.75">
      <c r="A235" s="19" t="s">
        <v>35</v>
      </c>
      <c s="23" t="s">
        <v>376</v>
      </c>
      <c s="23" t="s">
        <v>603</v>
      </c>
      <c s="19" t="s">
        <v>37</v>
      </c>
      <c s="24" t="s">
        <v>604</v>
      </c>
      <c s="25" t="s">
        <v>216</v>
      </c>
      <c s="26">
        <v>1</v>
      </c>
      <c s="27">
        <v>0</v>
      </c>
      <c s="27">
        <f>ROUND(ROUND(H235,2)*ROUND(G235,3),2)</f>
      </c>
      <c r="O235">
        <f>(I235*21)/100</f>
      </c>
      <c t="s">
        <v>14</v>
      </c>
    </row>
    <row r="236" spans="1:5" ht="51">
      <c r="A236" s="28" t="s">
        <v>40</v>
      </c>
      <c r="E236" s="29" t="s">
        <v>605</v>
      </c>
    </row>
    <row r="237" spans="1:5" ht="12.75">
      <c r="A237" s="30" t="s">
        <v>41</v>
      </c>
      <c r="E237" s="31" t="s">
        <v>37</v>
      </c>
    </row>
    <row r="238" spans="1:5" ht="12.75">
      <c r="A238" t="s">
        <v>42</v>
      </c>
      <c r="E238" s="29" t="s">
        <v>37</v>
      </c>
    </row>
    <row r="239" spans="1:16" ht="12.75">
      <c r="A239" s="19" t="s">
        <v>35</v>
      </c>
      <c s="23" t="s">
        <v>381</v>
      </c>
      <c s="23" t="s">
        <v>606</v>
      </c>
      <c s="19" t="s">
        <v>37</v>
      </c>
      <c s="24" t="s">
        <v>607</v>
      </c>
      <c s="25" t="s">
        <v>216</v>
      </c>
      <c s="26">
        <v>2</v>
      </c>
      <c s="27">
        <v>0</v>
      </c>
      <c s="27">
        <f>ROUND(ROUND(H239,2)*ROUND(G239,3),2)</f>
      </c>
      <c r="O239">
        <f>(I239*21)/100</f>
      </c>
      <c t="s">
        <v>14</v>
      </c>
    </row>
    <row r="240" spans="1:5" ht="51">
      <c r="A240" s="28" t="s">
        <v>40</v>
      </c>
      <c r="E240" s="29" t="s">
        <v>608</v>
      </c>
    </row>
    <row r="241" spans="1:5" ht="12.75">
      <c r="A241" s="30" t="s">
        <v>41</v>
      </c>
      <c r="E241" s="31" t="s">
        <v>37</v>
      </c>
    </row>
    <row r="242" spans="1:5" ht="12.75">
      <c r="A242" t="s">
        <v>42</v>
      </c>
      <c r="E242" s="29" t="s">
        <v>37</v>
      </c>
    </row>
    <row r="243" spans="1:16" ht="25.5">
      <c r="A243" s="19" t="s">
        <v>35</v>
      </c>
      <c s="23" t="s">
        <v>332</v>
      </c>
      <c s="23" t="s">
        <v>609</v>
      </c>
      <c s="19" t="s">
        <v>37</v>
      </c>
      <c s="24" t="s">
        <v>610</v>
      </c>
      <c s="25" t="s">
        <v>141</v>
      </c>
      <c s="26">
        <v>2.8</v>
      </c>
      <c s="27">
        <v>0</v>
      </c>
      <c s="27">
        <f>ROUND(ROUND(H243,2)*ROUND(G243,3),2)</f>
      </c>
      <c r="O243">
        <f>(I243*21)/100</f>
      </c>
      <c t="s">
        <v>14</v>
      </c>
    </row>
    <row r="244" spans="1:5" ht="38.25">
      <c r="A244" s="28" t="s">
        <v>40</v>
      </c>
      <c r="E244" s="29" t="s">
        <v>611</v>
      </c>
    </row>
    <row r="245" spans="1:5" ht="25.5">
      <c r="A245" s="30" t="s">
        <v>41</v>
      </c>
      <c r="E245" s="31" t="s">
        <v>612</v>
      </c>
    </row>
    <row r="246" spans="1:5" ht="12.75">
      <c r="A246" t="s">
        <v>42</v>
      </c>
      <c r="E246" s="29" t="s">
        <v>37</v>
      </c>
    </row>
    <row r="247" spans="1:18" ht="12.75" customHeight="1">
      <c r="A247" s="5" t="s">
        <v>33</v>
      </c>
      <c s="5"/>
      <c s="34" t="s">
        <v>285</v>
      </c>
      <c s="5"/>
      <c s="21" t="s">
        <v>286</v>
      </c>
      <c s="5"/>
      <c s="5"/>
      <c s="5"/>
      <c s="35">
        <f>0+Q247</f>
      </c>
      <c r="O247">
        <f>0+R247</f>
      </c>
      <c r="Q247">
        <f>0+I248</f>
      </c>
      <c>
        <f>0+O248</f>
      </c>
    </row>
    <row r="248" spans="1:16" ht="12.75">
      <c r="A248" s="19" t="s">
        <v>35</v>
      </c>
      <c s="23" t="s">
        <v>331</v>
      </c>
      <c s="23" t="s">
        <v>288</v>
      </c>
      <c s="19" t="s">
        <v>37</v>
      </c>
      <c s="24" t="s">
        <v>289</v>
      </c>
      <c s="25" t="s">
        <v>198</v>
      </c>
      <c s="26">
        <v>18.012</v>
      </c>
      <c s="27">
        <v>0</v>
      </c>
      <c s="27">
        <f>ROUND(ROUND(H248,2)*ROUND(G248,3),2)</f>
      </c>
      <c r="O248">
        <f>(I248*21)/100</f>
      </c>
      <c t="s">
        <v>14</v>
      </c>
    </row>
    <row r="249" spans="1:5" ht="38.25">
      <c r="A249" s="28" t="s">
        <v>40</v>
      </c>
      <c r="E249" s="29" t="s">
        <v>290</v>
      </c>
    </row>
    <row r="250" spans="1:5" ht="12.75">
      <c r="A250" s="30" t="s">
        <v>41</v>
      </c>
      <c r="E250" s="31" t="s">
        <v>37</v>
      </c>
    </row>
    <row r="251" spans="1:5" ht="12.75">
      <c r="A251" t="s">
        <v>42</v>
      </c>
      <c r="E251" s="29" t="s">
        <v>37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2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0+O8+O125+O138+O151+O164+O193+O302+O311+O316</f>
      </c>
      <c t="s">
        <v>13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613</v>
      </c>
      <c s="36">
        <f>0+I8+I125+I138+I151+I164+I193+I302+I311+I316</f>
      </c>
      <c r="O3" t="s">
        <v>9</v>
      </c>
      <c t="s">
        <v>14</v>
      </c>
    </row>
    <row r="4" spans="1:16" ht="15" customHeight="1">
      <c r="A4" t="s">
        <v>7</v>
      </c>
      <c s="12" t="s">
        <v>8</v>
      </c>
      <c s="13" t="s">
        <v>613</v>
      </c>
      <c s="5"/>
      <c s="14" t="s">
        <v>16</v>
      </c>
      <c s="5"/>
      <c s="5"/>
      <c s="15"/>
      <c s="15"/>
      <c r="O4" t="s">
        <v>10</v>
      </c>
      <c t="s">
        <v>14</v>
      </c>
    </row>
    <row r="5" spans="1:16" ht="12.75" customHeight="1">
      <c r="A5" s="11" t="s">
        <v>17</v>
      </c>
      <c s="11" t="s">
        <v>19</v>
      </c>
      <c s="11" t="s">
        <v>21</v>
      </c>
      <c s="11" t="s">
        <v>22</v>
      </c>
      <c s="11" t="s">
        <v>23</v>
      </c>
      <c s="11" t="s">
        <v>25</v>
      </c>
      <c s="11" t="s">
        <v>27</v>
      </c>
      <c s="11" t="s">
        <v>28</v>
      </c>
      <c s="11"/>
      <c r="O5" t="s">
        <v>11</v>
      </c>
      <c t="s">
        <v>14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18</v>
      </c>
      <c s="11" t="s">
        <v>20</v>
      </c>
      <c s="11" t="s">
        <v>14</v>
      </c>
      <c s="11" t="s">
        <v>12</v>
      </c>
      <c s="11" t="s">
        <v>24</v>
      </c>
      <c s="11" t="s">
        <v>26</v>
      </c>
      <c s="11" t="s">
        <v>13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20</v>
      </c>
      <c s="15"/>
      <c s="21" t="s">
        <v>138</v>
      </c>
      <c s="15"/>
      <c s="15"/>
      <c s="15"/>
      <c s="22">
        <f>0+Q8</f>
      </c>
      <c r="O8">
        <f>0+R8</f>
      </c>
      <c r="Q8">
        <f>0+I9+I13+I17+I21+I25+I29+I33+I37+I41+I45+I49+I53+I57+I61+I65+I69+I73+I77+I81+I85+I89+I93+I97+I101+I105+I109+I113+I117+I121</f>
      </c>
      <c>
        <f>0+O9+O13+O17+O21+O25+O29+O33+O37+O41+O45+O49+O53+O57+O61+O65+O69+O73+O77+O81+O85+O89+O93+O97+O101+O105+O109+O113+O117+O121</f>
      </c>
    </row>
    <row r="9" spans="1:16" ht="25.5">
      <c r="A9" s="19" t="s">
        <v>35</v>
      </c>
      <c s="23" t="s">
        <v>20</v>
      </c>
      <c s="23" t="s">
        <v>139</v>
      </c>
      <c s="19" t="s">
        <v>37</v>
      </c>
      <c s="24" t="s">
        <v>140</v>
      </c>
      <c s="25" t="s">
        <v>141</v>
      </c>
      <c s="26">
        <v>31.92</v>
      </c>
      <c s="27">
        <v>0</v>
      </c>
      <c s="27">
        <f>ROUND(ROUND(H9,2)*ROUND(G9,3),2)</f>
      </c>
      <c r="O9">
        <f>(I9*21)/100</f>
      </c>
      <c t="s">
        <v>14</v>
      </c>
    </row>
    <row r="10" spans="1:5" ht="38.25">
      <c r="A10" s="28" t="s">
        <v>40</v>
      </c>
      <c r="E10" s="29" t="s">
        <v>142</v>
      </c>
    </row>
    <row r="11" spans="1:5" ht="102">
      <c r="A11" s="30" t="s">
        <v>41</v>
      </c>
      <c r="E11" s="37" t="s">
        <v>614</v>
      </c>
    </row>
    <row r="12" spans="1:5" ht="12.75">
      <c r="A12" t="s">
        <v>42</v>
      </c>
      <c r="E12" s="29" t="s">
        <v>37</v>
      </c>
    </row>
    <row r="13" spans="1:16" ht="25.5">
      <c r="A13" s="19" t="s">
        <v>35</v>
      </c>
      <c s="23" t="s">
        <v>14</v>
      </c>
      <c s="23" t="s">
        <v>144</v>
      </c>
      <c s="19" t="s">
        <v>37</v>
      </c>
      <c s="24" t="s">
        <v>145</v>
      </c>
      <c s="25" t="s">
        <v>141</v>
      </c>
      <c s="26">
        <v>31.92</v>
      </c>
      <c s="27">
        <v>0</v>
      </c>
      <c s="27">
        <f>ROUND(ROUND(H13,2)*ROUND(G13,3),2)</f>
      </c>
      <c r="O13">
        <f>(I13*21)/100</f>
      </c>
      <c t="s">
        <v>14</v>
      </c>
    </row>
    <row r="14" spans="1:5" ht="38.25">
      <c r="A14" s="28" t="s">
        <v>40</v>
      </c>
      <c r="E14" s="29" t="s">
        <v>146</v>
      </c>
    </row>
    <row r="15" spans="1:5" ht="25.5">
      <c r="A15" s="30" t="s">
        <v>41</v>
      </c>
      <c r="E15" s="37" t="s">
        <v>615</v>
      </c>
    </row>
    <row r="16" spans="1:5" ht="12.75">
      <c r="A16" t="s">
        <v>42</v>
      </c>
      <c r="E16" s="29" t="s">
        <v>37</v>
      </c>
    </row>
    <row r="17" spans="1:16" ht="12.75">
      <c r="A17" s="19" t="s">
        <v>35</v>
      </c>
      <c s="23" t="s">
        <v>12</v>
      </c>
      <c s="23" t="s">
        <v>294</v>
      </c>
      <c s="19" t="s">
        <v>37</v>
      </c>
      <c s="24" t="s">
        <v>295</v>
      </c>
      <c s="25" t="s">
        <v>141</v>
      </c>
      <c s="26">
        <v>97.66</v>
      </c>
      <c s="27">
        <v>0</v>
      </c>
      <c s="27">
        <f>ROUND(ROUND(H17,2)*ROUND(G17,3),2)</f>
      </c>
      <c r="O17">
        <f>(I17*21)/100</f>
      </c>
      <c t="s">
        <v>14</v>
      </c>
    </row>
    <row r="18" spans="1:5" ht="25.5">
      <c r="A18" s="28" t="s">
        <v>40</v>
      </c>
      <c r="E18" s="29" t="s">
        <v>296</v>
      </c>
    </row>
    <row r="19" spans="1:5" ht="38.25">
      <c r="A19" s="30" t="s">
        <v>41</v>
      </c>
      <c r="E19" s="37" t="s">
        <v>616</v>
      </c>
    </row>
    <row r="20" spans="1:5" ht="12.75">
      <c r="A20" t="s">
        <v>42</v>
      </c>
      <c r="E20" s="29" t="s">
        <v>37</v>
      </c>
    </row>
    <row r="21" spans="1:16" ht="12.75">
      <c r="A21" s="19" t="s">
        <v>35</v>
      </c>
      <c s="23" t="s">
        <v>24</v>
      </c>
      <c s="23" t="s">
        <v>148</v>
      </c>
      <c s="19" t="s">
        <v>37</v>
      </c>
      <c s="24" t="s">
        <v>149</v>
      </c>
      <c s="25" t="s">
        <v>141</v>
      </c>
      <c s="26">
        <v>31.92</v>
      </c>
      <c s="27">
        <v>0</v>
      </c>
      <c s="27">
        <f>ROUND(ROUND(H21,2)*ROUND(G21,3),2)</f>
      </c>
      <c r="O21">
        <f>(I21*21)/100</f>
      </c>
      <c t="s">
        <v>14</v>
      </c>
    </row>
    <row r="22" spans="1:5" ht="25.5">
      <c r="A22" s="28" t="s">
        <v>40</v>
      </c>
      <c r="E22" s="29" t="s">
        <v>150</v>
      </c>
    </row>
    <row r="23" spans="1:5" ht="102">
      <c r="A23" s="30" t="s">
        <v>41</v>
      </c>
      <c r="E23" s="37" t="s">
        <v>614</v>
      </c>
    </row>
    <row r="24" spans="1:5" ht="12.75">
      <c r="A24" t="s">
        <v>42</v>
      </c>
      <c r="E24" s="29" t="s">
        <v>37</v>
      </c>
    </row>
    <row r="25" spans="1:16" ht="12.75">
      <c r="A25" s="19" t="s">
        <v>35</v>
      </c>
      <c s="23" t="s">
        <v>26</v>
      </c>
      <c s="23" t="s">
        <v>151</v>
      </c>
      <c s="19" t="s">
        <v>37</v>
      </c>
      <c s="24" t="s">
        <v>152</v>
      </c>
      <c s="25" t="s">
        <v>153</v>
      </c>
      <c s="26">
        <v>430</v>
      </c>
      <c s="27">
        <v>0</v>
      </c>
      <c s="27">
        <f>ROUND(ROUND(H25,2)*ROUND(G25,3),2)</f>
      </c>
      <c r="O25">
        <f>(I25*21)/100</f>
      </c>
      <c t="s">
        <v>14</v>
      </c>
    </row>
    <row r="26" spans="1:5" ht="25.5">
      <c r="A26" s="28" t="s">
        <v>40</v>
      </c>
      <c r="E26" s="29" t="s">
        <v>154</v>
      </c>
    </row>
    <row r="27" spans="1:5" ht="25.5">
      <c r="A27" s="30" t="s">
        <v>41</v>
      </c>
      <c r="E27" s="37" t="s">
        <v>617</v>
      </c>
    </row>
    <row r="28" spans="1:5" ht="12.75">
      <c r="A28" t="s">
        <v>42</v>
      </c>
      <c r="E28" s="29" t="s">
        <v>37</v>
      </c>
    </row>
    <row r="29" spans="1:16" ht="12.75">
      <c r="A29" s="19" t="s">
        <v>35</v>
      </c>
      <c s="23" t="s">
        <v>13</v>
      </c>
      <c s="23" t="s">
        <v>618</v>
      </c>
      <c s="19" t="s">
        <v>37</v>
      </c>
      <c s="24" t="s">
        <v>619</v>
      </c>
      <c s="25" t="s">
        <v>153</v>
      </c>
      <c s="26">
        <v>1068</v>
      </c>
      <c s="27">
        <v>0</v>
      </c>
      <c s="27">
        <f>ROUND(ROUND(H29,2)*ROUND(G29,3),2)</f>
      </c>
      <c r="O29">
        <f>(I29*21)/100</f>
      </c>
      <c t="s">
        <v>14</v>
      </c>
    </row>
    <row r="30" spans="1:5" ht="12.75">
      <c r="A30" s="28" t="s">
        <v>40</v>
      </c>
      <c r="E30" s="29" t="s">
        <v>620</v>
      </c>
    </row>
    <row r="31" spans="1:5" ht="25.5">
      <c r="A31" s="30" t="s">
        <v>41</v>
      </c>
      <c r="E31" s="37" t="s">
        <v>621</v>
      </c>
    </row>
    <row r="32" spans="1:5" ht="12.75">
      <c r="A32" t="s">
        <v>42</v>
      </c>
      <c r="E32" s="29" t="s">
        <v>37</v>
      </c>
    </row>
    <row r="33" spans="1:16" ht="12.75">
      <c r="A33" s="19" t="s">
        <v>35</v>
      </c>
      <c s="23" t="s">
        <v>57</v>
      </c>
      <c s="23" t="s">
        <v>156</v>
      </c>
      <c s="19" t="s">
        <v>37</v>
      </c>
      <c s="24" t="s">
        <v>157</v>
      </c>
      <c s="25" t="s">
        <v>158</v>
      </c>
      <c s="26">
        <v>86</v>
      </c>
      <c s="27">
        <v>0</v>
      </c>
      <c s="27">
        <f>ROUND(ROUND(H33,2)*ROUND(G33,3),2)</f>
      </c>
      <c r="O33">
        <f>(I33*21)/100</f>
      </c>
      <c t="s">
        <v>14</v>
      </c>
    </row>
    <row r="34" spans="1:5" ht="25.5">
      <c r="A34" s="28" t="s">
        <v>40</v>
      </c>
      <c r="E34" s="29" t="s">
        <v>159</v>
      </c>
    </row>
    <row r="35" spans="1:5" ht="12.75">
      <c r="A35" s="30" t="s">
        <v>41</v>
      </c>
      <c r="E35" s="31" t="s">
        <v>622</v>
      </c>
    </row>
    <row r="36" spans="1:5" ht="12.75">
      <c r="A36" t="s">
        <v>42</v>
      </c>
      <c r="E36" s="29" t="s">
        <v>37</v>
      </c>
    </row>
    <row r="37" spans="1:16" ht="12.75">
      <c r="A37" s="19" t="s">
        <v>35</v>
      </c>
      <c s="23" t="s">
        <v>60</v>
      </c>
      <c s="23" t="s">
        <v>623</v>
      </c>
      <c s="19" t="s">
        <v>37</v>
      </c>
      <c s="24" t="s">
        <v>624</v>
      </c>
      <c s="25" t="s">
        <v>158</v>
      </c>
      <c s="26">
        <v>89</v>
      </c>
      <c s="27">
        <v>0</v>
      </c>
      <c s="27">
        <f>ROUND(ROUND(H37,2)*ROUND(G37,3),2)</f>
      </c>
      <c r="O37">
        <f>(I37*21)/100</f>
      </c>
      <c t="s">
        <v>14</v>
      </c>
    </row>
    <row r="38" spans="1:5" ht="25.5">
      <c r="A38" s="28" t="s">
        <v>40</v>
      </c>
      <c r="E38" s="29" t="s">
        <v>625</v>
      </c>
    </row>
    <row r="39" spans="1:5" ht="12.75">
      <c r="A39" s="30" t="s">
        <v>41</v>
      </c>
      <c r="E39" s="31" t="s">
        <v>626</v>
      </c>
    </row>
    <row r="40" spans="1:5" ht="12.75">
      <c r="A40" t="s">
        <v>42</v>
      </c>
      <c r="E40" s="29" t="s">
        <v>37</v>
      </c>
    </row>
    <row r="41" spans="1:16" ht="12.75">
      <c r="A41" s="19" t="s">
        <v>35</v>
      </c>
      <c s="23" t="s">
        <v>30</v>
      </c>
      <c s="23" t="s">
        <v>385</v>
      </c>
      <c s="19" t="s">
        <v>37</v>
      </c>
      <c s="24" t="s">
        <v>386</v>
      </c>
      <c s="25" t="s">
        <v>216</v>
      </c>
      <c s="26">
        <v>3.6</v>
      </c>
      <c s="27">
        <v>0</v>
      </c>
      <c s="27">
        <f>ROUND(ROUND(H41,2)*ROUND(G41,3),2)</f>
      </c>
      <c r="O41">
        <f>(I41*21)/100</f>
      </c>
      <c t="s">
        <v>14</v>
      </c>
    </row>
    <row r="42" spans="1:5" ht="63.75">
      <c r="A42" s="28" t="s">
        <v>40</v>
      </c>
      <c r="E42" s="29" t="s">
        <v>387</v>
      </c>
    </row>
    <row r="43" spans="1:5" ht="12.75">
      <c r="A43" s="30" t="s">
        <v>41</v>
      </c>
      <c r="E43" s="31" t="s">
        <v>627</v>
      </c>
    </row>
    <row r="44" spans="1:5" ht="12.75">
      <c r="A44" t="s">
        <v>42</v>
      </c>
      <c r="E44" s="29" t="s">
        <v>37</v>
      </c>
    </row>
    <row r="45" spans="1:16" ht="12.75">
      <c r="A45" s="19" t="s">
        <v>35</v>
      </c>
      <c s="23" t="s">
        <v>32</v>
      </c>
      <c s="23" t="s">
        <v>389</v>
      </c>
      <c s="19" t="s">
        <v>37</v>
      </c>
      <c s="24" t="s">
        <v>390</v>
      </c>
      <c s="25" t="s">
        <v>216</v>
      </c>
      <c s="26">
        <v>6.9</v>
      </c>
      <c s="27">
        <v>0</v>
      </c>
      <c s="27">
        <f>ROUND(ROUND(H45,2)*ROUND(G45,3),2)</f>
      </c>
      <c r="O45">
        <f>(I45*21)/100</f>
      </c>
      <c t="s">
        <v>14</v>
      </c>
    </row>
    <row r="46" spans="1:5" ht="63.75">
      <c r="A46" s="28" t="s">
        <v>40</v>
      </c>
      <c r="E46" s="29" t="s">
        <v>391</v>
      </c>
    </row>
    <row r="47" spans="1:5" ht="38.25">
      <c r="A47" s="30" t="s">
        <v>41</v>
      </c>
      <c r="E47" s="31" t="s">
        <v>628</v>
      </c>
    </row>
    <row r="48" spans="1:5" ht="12.75">
      <c r="A48" t="s">
        <v>42</v>
      </c>
      <c r="E48" s="29" t="s">
        <v>37</v>
      </c>
    </row>
    <row r="49" spans="1:16" ht="12.75">
      <c r="A49" s="19" t="s">
        <v>35</v>
      </c>
      <c s="23" t="s">
        <v>67</v>
      </c>
      <c s="23" t="s">
        <v>393</v>
      </c>
      <c s="19" t="s">
        <v>37</v>
      </c>
      <c s="24" t="s">
        <v>394</v>
      </c>
      <c s="25" t="s">
        <v>163</v>
      </c>
      <c s="26">
        <v>17.664</v>
      </c>
      <c s="27">
        <v>0</v>
      </c>
      <c s="27">
        <f>ROUND(ROUND(H49,2)*ROUND(G49,3),2)</f>
      </c>
      <c r="O49">
        <f>(I49*21)/100</f>
      </c>
      <c t="s">
        <v>14</v>
      </c>
    </row>
    <row r="50" spans="1:5" ht="25.5">
      <c r="A50" s="28" t="s">
        <v>40</v>
      </c>
      <c r="E50" s="29" t="s">
        <v>395</v>
      </c>
    </row>
    <row r="51" spans="1:5" ht="76.5">
      <c r="A51" s="30" t="s">
        <v>41</v>
      </c>
      <c r="E51" s="37" t="s">
        <v>629</v>
      </c>
    </row>
    <row r="52" spans="1:5" ht="12.75">
      <c r="A52" t="s">
        <v>42</v>
      </c>
      <c r="E52" s="29" t="s">
        <v>37</v>
      </c>
    </row>
    <row r="53" spans="1:16" ht="25.5">
      <c r="A53" s="19" t="s">
        <v>35</v>
      </c>
      <c s="23" t="s">
        <v>71</v>
      </c>
      <c s="23" t="s">
        <v>397</v>
      </c>
      <c s="19" t="s">
        <v>37</v>
      </c>
      <c s="24" t="s">
        <v>398</v>
      </c>
      <c s="25" t="s">
        <v>163</v>
      </c>
      <c s="26">
        <v>215.187</v>
      </c>
      <c s="27">
        <v>0</v>
      </c>
      <c s="27">
        <f>ROUND(ROUND(H53,2)*ROUND(G53,3),2)</f>
      </c>
      <c r="O53">
        <f>(I53*21)/100</f>
      </c>
      <c t="s">
        <v>14</v>
      </c>
    </row>
    <row r="54" spans="1:5" ht="38.25">
      <c r="A54" s="28" t="s">
        <v>40</v>
      </c>
      <c r="E54" s="29" t="s">
        <v>399</v>
      </c>
    </row>
    <row r="55" spans="1:5" ht="280.5">
      <c r="A55" s="30" t="s">
        <v>41</v>
      </c>
      <c r="E55" s="37" t="s">
        <v>630</v>
      </c>
    </row>
    <row r="56" spans="1:5" ht="12.75">
      <c r="A56" t="s">
        <v>42</v>
      </c>
      <c r="E56" s="29" t="s">
        <v>37</v>
      </c>
    </row>
    <row r="57" spans="1:16" ht="25.5">
      <c r="A57" s="19" t="s">
        <v>35</v>
      </c>
      <c s="23" t="s">
        <v>74</v>
      </c>
      <c s="23" t="s">
        <v>631</v>
      </c>
      <c s="19" t="s">
        <v>37</v>
      </c>
      <c s="24" t="s">
        <v>632</v>
      </c>
      <c s="25" t="s">
        <v>163</v>
      </c>
      <c s="26">
        <v>107.594</v>
      </c>
      <c s="27">
        <v>0</v>
      </c>
      <c s="27">
        <f>ROUND(ROUND(H57,2)*ROUND(G57,3),2)</f>
      </c>
      <c r="O57">
        <f>(I57*21)/100</f>
      </c>
      <c t="s">
        <v>14</v>
      </c>
    </row>
    <row r="58" spans="1:5" ht="38.25">
      <c r="A58" s="28" t="s">
        <v>40</v>
      </c>
      <c r="E58" s="29" t="s">
        <v>633</v>
      </c>
    </row>
    <row r="59" spans="1:5" ht="12.75">
      <c r="A59" s="30" t="s">
        <v>41</v>
      </c>
      <c r="E59" s="31" t="s">
        <v>634</v>
      </c>
    </row>
    <row r="60" spans="1:5" ht="12.75">
      <c r="A60" t="s">
        <v>42</v>
      </c>
      <c r="E60" s="29" t="s">
        <v>37</v>
      </c>
    </row>
    <row r="61" spans="1:16" ht="25.5">
      <c r="A61" s="19" t="s">
        <v>35</v>
      </c>
      <c s="23" t="s">
        <v>77</v>
      </c>
      <c s="23" t="s">
        <v>405</v>
      </c>
      <c s="19" t="s">
        <v>37</v>
      </c>
      <c s="24" t="s">
        <v>406</v>
      </c>
      <c s="25" t="s">
        <v>163</v>
      </c>
      <c s="26">
        <v>35.865</v>
      </c>
      <c s="27">
        <v>0</v>
      </c>
      <c s="27">
        <f>ROUND(ROUND(H61,2)*ROUND(G61,3),2)</f>
      </c>
      <c r="O61">
        <f>(I61*21)/100</f>
      </c>
      <c t="s">
        <v>14</v>
      </c>
    </row>
    <row r="62" spans="1:5" ht="38.25">
      <c r="A62" s="28" t="s">
        <v>40</v>
      </c>
      <c r="E62" s="29" t="s">
        <v>407</v>
      </c>
    </row>
    <row r="63" spans="1:5" ht="12.75">
      <c r="A63" s="30" t="s">
        <v>41</v>
      </c>
      <c r="E63" s="31" t="s">
        <v>635</v>
      </c>
    </row>
    <row r="64" spans="1:5" ht="12.75">
      <c r="A64" t="s">
        <v>42</v>
      </c>
      <c r="E64" s="29" t="s">
        <v>37</v>
      </c>
    </row>
    <row r="65" spans="1:16" ht="25.5">
      <c r="A65" s="19" t="s">
        <v>35</v>
      </c>
      <c s="23" t="s">
        <v>80</v>
      </c>
      <c s="23" t="s">
        <v>174</v>
      </c>
      <c s="19" t="s">
        <v>37</v>
      </c>
      <c s="24" t="s">
        <v>175</v>
      </c>
      <c s="25" t="s">
        <v>163</v>
      </c>
      <c s="26">
        <v>35.865</v>
      </c>
      <c s="27">
        <v>0</v>
      </c>
      <c s="27">
        <f>ROUND(ROUND(H65,2)*ROUND(G65,3),2)</f>
      </c>
      <c r="O65">
        <f>(I65*21)/100</f>
      </c>
      <c t="s">
        <v>14</v>
      </c>
    </row>
    <row r="66" spans="1:5" ht="25.5">
      <c r="A66" s="28" t="s">
        <v>40</v>
      </c>
      <c r="E66" s="29" t="s">
        <v>176</v>
      </c>
    </row>
    <row r="67" spans="1:5" ht="12.75">
      <c r="A67" s="30" t="s">
        <v>41</v>
      </c>
      <c r="E67" s="31" t="s">
        <v>635</v>
      </c>
    </row>
    <row r="68" spans="1:5" ht="12.75">
      <c r="A68" t="s">
        <v>42</v>
      </c>
      <c r="E68" s="29" t="s">
        <v>37</v>
      </c>
    </row>
    <row r="69" spans="1:16" ht="12.75">
      <c r="A69" s="19" t="s">
        <v>35</v>
      </c>
      <c s="23" t="s">
        <v>83</v>
      </c>
      <c s="23" t="s">
        <v>409</v>
      </c>
      <c s="19" t="s">
        <v>37</v>
      </c>
      <c s="24" t="s">
        <v>410</v>
      </c>
      <c s="25" t="s">
        <v>141</v>
      </c>
      <c s="26">
        <v>141.284</v>
      </c>
      <c s="27">
        <v>0</v>
      </c>
      <c s="27">
        <f>ROUND(ROUND(H69,2)*ROUND(G69,3),2)</f>
      </c>
      <c r="O69">
        <f>(I69*21)/100</f>
      </c>
      <c t="s">
        <v>14</v>
      </c>
    </row>
    <row r="70" spans="1:5" ht="25.5">
      <c r="A70" s="28" t="s">
        <v>40</v>
      </c>
      <c r="E70" s="29" t="s">
        <v>411</v>
      </c>
    </row>
    <row r="71" spans="1:5" ht="63.75">
      <c r="A71" s="30" t="s">
        <v>41</v>
      </c>
      <c r="E71" s="37" t="s">
        <v>636</v>
      </c>
    </row>
    <row r="72" spans="1:5" ht="12.75">
      <c r="A72" t="s">
        <v>42</v>
      </c>
      <c r="E72" s="29" t="s">
        <v>37</v>
      </c>
    </row>
    <row r="73" spans="1:16" ht="12.75">
      <c r="A73" s="19" t="s">
        <v>35</v>
      </c>
      <c s="23" t="s">
        <v>86</v>
      </c>
      <c s="23" t="s">
        <v>413</v>
      </c>
      <c s="19" t="s">
        <v>37</v>
      </c>
      <c s="24" t="s">
        <v>414</v>
      </c>
      <c s="25" t="s">
        <v>141</v>
      </c>
      <c s="26">
        <v>32.3</v>
      </c>
      <c s="27">
        <v>0</v>
      </c>
      <c s="27">
        <f>ROUND(ROUND(H73,2)*ROUND(G73,3),2)</f>
      </c>
      <c r="O73">
        <f>(I73*21)/100</f>
      </c>
      <c t="s">
        <v>14</v>
      </c>
    </row>
    <row r="74" spans="1:5" ht="25.5">
      <c r="A74" s="28" t="s">
        <v>40</v>
      </c>
      <c r="E74" s="29" t="s">
        <v>415</v>
      </c>
    </row>
    <row r="75" spans="1:5" ht="25.5">
      <c r="A75" s="30" t="s">
        <v>41</v>
      </c>
      <c r="E75" s="37" t="s">
        <v>637</v>
      </c>
    </row>
    <row r="76" spans="1:5" ht="12.75">
      <c r="A76" t="s">
        <v>42</v>
      </c>
      <c r="E76" s="29" t="s">
        <v>37</v>
      </c>
    </row>
    <row r="77" spans="1:16" ht="12.75">
      <c r="A77" s="19" t="s">
        <v>35</v>
      </c>
      <c s="23" t="s">
        <v>89</v>
      </c>
      <c s="23" t="s">
        <v>177</v>
      </c>
      <c s="19" t="s">
        <v>37</v>
      </c>
      <c s="24" t="s">
        <v>178</v>
      </c>
      <c s="25" t="s">
        <v>141</v>
      </c>
      <c s="26">
        <v>128.696</v>
      </c>
      <c s="27">
        <v>0</v>
      </c>
      <c s="27">
        <f>ROUND(ROUND(H77,2)*ROUND(G77,3),2)</f>
      </c>
      <c r="O77">
        <f>(I77*21)/100</f>
      </c>
      <c t="s">
        <v>14</v>
      </c>
    </row>
    <row r="78" spans="1:5" ht="25.5">
      <c r="A78" s="28" t="s">
        <v>40</v>
      </c>
      <c r="E78" s="29" t="s">
        <v>179</v>
      </c>
    </row>
    <row r="79" spans="1:5" ht="76.5">
      <c r="A79" s="30" t="s">
        <v>41</v>
      </c>
      <c r="E79" s="37" t="s">
        <v>638</v>
      </c>
    </row>
    <row r="80" spans="1:5" ht="12.75">
      <c r="A80" t="s">
        <v>42</v>
      </c>
      <c r="E80" s="29" t="s">
        <v>37</v>
      </c>
    </row>
    <row r="81" spans="1:16" ht="12.75">
      <c r="A81" s="19" t="s">
        <v>35</v>
      </c>
      <c s="23" t="s">
        <v>93</v>
      </c>
      <c s="23" t="s">
        <v>418</v>
      </c>
      <c s="19" t="s">
        <v>37</v>
      </c>
      <c s="24" t="s">
        <v>419</v>
      </c>
      <c s="25" t="s">
        <v>141</v>
      </c>
      <c s="26">
        <v>35.865</v>
      </c>
      <c s="27">
        <v>0</v>
      </c>
      <c s="27">
        <f>ROUND(ROUND(H81,2)*ROUND(G81,3),2)</f>
      </c>
      <c r="O81">
        <f>(I81*21)/100</f>
      </c>
      <c t="s">
        <v>14</v>
      </c>
    </row>
    <row r="82" spans="1:5" ht="25.5">
      <c r="A82" s="28" t="s">
        <v>40</v>
      </c>
      <c r="E82" s="29" t="s">
        <v>420</v>
      </c>
    </row>
    <row r="83" spans="1:5" ht="12.75">
      <c r="A83" s="30" t="s">
        <v>41</v>
      </c>
      <c r="E83" s="31" t="s">
        <v>37</v>
      </c>
    </row>
    <row r="84" spans="1:5" ht="12.75">
      <c r="A84" t="s">
        <v>42</v>
      </c>
      <c r="E84" s="29" t="s">
        <v>37</v>
      </c>
    </row>
    <row r="85" spans="1:16" ht="12.75">
      <c r="A85" s="19" t="s">
        <v>35</v>
      </c>
      <c s="23" t="s">
        <v>96</v>
      </c>
      <c s="23" t="s">
        <v>421</v>
      </c>
      <c s="19" t="s">
        <v>37</v>
      </c>
      <c s="24" t="s">
        <v>422</v>
      </c>
      <c s="25" t="s">
        <v>141</v>
      </c>
      <c s="26">
        <v>32.3</v>
      </c>
      <c s="27">
        <v>0</v>
      </c>
      <c s="27">
        <f>ROUND(ROUND(H85,2)*ROUND(G85,3),2)</f>
      </c>
      <c r="O85">
        <f>(I85*21)/100</f>
      </c>
      <c t="s">
        <v>14</v>
      </c>
    </row>
    <row r="86" spans="1:5" ht="25.5">
      <c r="A86" s="28" t="s">
        <v>40</v>
      </c>
      <c r="E86" s="29" t="s">
        <v>423</v>
      </c>
    </row>
    <row r="87" spans="1:5" ht="12.75">
      <c r="A87" s="30" t="s">
        <v>41</v>
      </c>
      <c r="E87" s="31" t="s">
        <v>37</v>
      </c>
    </row>
    <row r="88" spans="1:5" ht="12.75">
      <c r="A88" t="s">
        <v>42</v>
      </c>
      <c r="E88" s="29" t="s">
        <v>37</v>
      </c>
    </row>
    <row r="89" spans="1:16" ht="12.75">
      <c r="A89" s="19" t="s">
        <v>35</v>
      </c>
      <c s="23" t="s">
        <v>99</v>
      </c>
      <c s="23" t="s">
        <v>181</v>
      </c>
      <c s="19" t="s">
        <v>37</v>
      </c>
      <c s="24" t="s">
        <v>182</v>
      </c>
      <c s="25" t="s">
        <v>141</v>
      </c>
      <c s="26">
        <v>42.359</v>
      </c>
      <c s="27">
        <v>0</v>
      </c>
      <c s="27">
        <f>ROUND(ROUND(H89,2)*ROUND(G89,3),2)</f>
      </c>
      <c r="O89">
        <f>(I89*21)/100</f>
      </c>
      <c t="s">
        <v>14</v>
      </c>
    </row>
    <row r="90" spans="1:5" ht="25.5">
      <c r="A90" s="28" t="s">
        <v>40</v>
      </c>
      <c r="E90" s="29" t="s">
        <v>183</v>
      </c>
    </row>
    <row r="91" spans="1:5" ht="12.75">
      <c r="A91" s="30" t="s">
        <v>41</v>
      </c>
      <c r="E91" s="31" t="s">
        <v>37</v>
      </c>
    </row>
    <row r="92" spans="1:5" ht="12.75">
      <c r="A92" t="s">
        <v>42</v>
      </c>
      <c r="E92" s="29" t="s">
        <v>37</v>
      </c>
    </row>
    <row r="93" spans="1:16" ht="12.75">
      <c r="A93" s="19" t="s">
        <v>35</v>
      </c>
      <c s="23" t="s">
        <v>102</v>
      </c>
      <c s="23" t="s">
        <v>184</v>
      </c>
      <c s="19" t="s">
        <v>37</v>
      </c>
      <c s="24" t="s">
        <v>185</v>
      </c>
      <c s="25" t="s">
        <v>163</v>
      </c>
      <c s="26">
        <v>235.988</v>
      </c>
      <c s="27">
        <v>0</v>
      </c>
      <c s="27">
        <f>ROUND(ROUND(H93,2)*ROUND(G93,3),2)</f>
      </c>
      <c r="O93">
        <f>(I93*21)/100</f>
      </c>
      <c t="s">
        <v>14</v>
      </c>
    </row>
    <row r="94" spans="1:5" ht="51">
      <c r="A94" s="28" t="s">
        <v>40</v>
      </c>
      <c r="E94" s="29" t="s">
        <v>186</v>
      </c>
    </row>
    <row r="95" spans="1:5" ht="12.75">
      <c r="A95" s="30" t="s">
        <v>41</v>
      </c>
      <c r="E95" s="31" t="s">
        <v>639</v>
      </c>
    </row>
    <row r="96" spans="1:5" ht="12.75">
      <c r="A96" t="s">
        <v>42</v>
      </c>
      <c r="E96" s="29" t="s">
        <v>37</v>
      </c>
    </row>
    <row r="97" spans="1:16" ht="12.75">
      <c r="A97" s="19" t="s">
        <v>35</v>
      </c>
      <c s="23" t="s">
        <v>105</v>
      </c>
      <c s="23" t="s">
        <v>188</v>
      </c>
      <c s="19" t="s">
        <v>37</v>
      </c>
      <c s="24" t="s">
        <v>189</v>
      </c>
      <c s="25" t="s">
        <v>163</v>
      </c>
      <c s="26">
        <v>157.325</v>
      </c>
      <c s="27">
        <v>0</v>
      </c>
      <c s="27">
        <f>ROUND(ROUND(H97,2)*ROUND(G97,3),2)</f>
      </c>
      <c r="O97">
        <f>(I97*21)/100</f>
      </c>
      <c t="s">
        <v>14</v>
      </c>
    </row>
    <row r="98" spans="1:5" ht="51">
      <c r="A98" s="28" t="s">
        <v>40</v>
      </c>
      <c r="E98" s="29" t="s">
        <v>190</v>
      </c>
    </row>
    <row r="99" spans="1:5" ht="12.75">
      <c r="A99" s="30" t="s">
        <v>41</v>
      </c>
      <c r="E99" s="31" t="s">
        <v>640</v>
      </c>
    </row>
    <row r="100" spans="1:5" ht="12.75">
      <c r="A100" t="s">
        <v>42</v>
      </c>
      <c r="E100" s="29" t="s">
        <v>37</v>
      </c>
    </row>
    <row r="101" spans="1:16" ht="12.75">
      <c r="A101" s="19" t="s">
        <v>35</v>
      </c>
      <c s="23" t="s">
        <v>108</v>
      </c>
      <c s="23" t="s">
        <v>192</v>
      </c>
      <c s="19" t="s">
        <v>37</v>
      </c>
      <c s="24" t="s">
        <v>193</v>
      </c>
      <c s="25" t="s">
        <v>163</v>
      </c>
      <c s="26">
        <v>393.313</v>
      </c>
      <c s="27">
        <v>0</v>
      </c>
      <c s="27">
        <f>ROUND(ROUND(H101,2)*ROUND(G101,3),2)</f>
      </c>
      <c r="O101">
        <f>(I101*21)/100</f>
      </c>
      <c t="s">
        <v>14</v>
      </c>
    </row>
    <row r="102" spans="1:5" ht="25.5">
      <c r="A102" s="28" t="s">
        <v>40</v>
      </c>
      <c r="E102" s="29" t="s">
        <v>194</v>
      </c>
    </row>
    <row r="103" spans="1:5" ht="89.25">
      <c r="A103" s="30" t="s">
        <v>41</v>
      </c>
      <c r="E103" s="37" t="s">
        <v>641</v>
      </c>
    </row>
    <row r="104" spans="1:5" ht="12.75">
      <c r="A104" t="s">
        <v>42</v>
      </c>
      <c r="E104" s="29" t="s">
        <v>37</v>
      </c>
    </row>
    <row r="105" spans="1:16" ht="12.75">
      <c r="A105" s="19" t="s">
        <v>35</v>
      </c>
      <c s="23" t="s">
        <v>111</v>
      </c>
      <c s="23" t="s">
        <v>196</v>
      </c>
      <c s="19" t="s">
        <v>37</v>
      </c>
      <c s="24" t="s">
        <v>197</v>
      </c>
      <c s="25" t="s">
        <v>198</v>
      </c>
      <c s="26">
        <v>18.573</v>
      </c>
      <c s="27">
        <v>0</v>
      </c>
      <c s="27">
        <f>ROUND(ROUND(H105,2)*ROUND(G105,3),2)</f>
      </c>
      <c r="O105">
        <f>(I105*21)/100</f>
      </c>
      <c t="s">
        <v>14</v>
      </c>
    </row>
    <row r="106" spans="1:5" ht="12.75">
      <c r="A106" s="28" t="s">
        <v>40</v>
      </c>
      <c r="E106" s="29" t="s">
        <v>37</v>
      </c>
    </row>
    <row r="107" spans="1:5" ht="12.75">
      <c r="A107" s="30" t="s">
        <v>41</v>
      </c>
      <c r="E107" s="31" t="s">
        <v>642</v>
      </c>
    </row>
    <row r="108" spans="1:5" ht="12.75">
      <c r="A108" t="s">
        <v>42</v>
      </c>
      <c r="E108" s="29" t="s">
        <v>37</v>
      </c>
    </row>
    <row r="109" spans="1:16" ht="12.75">
      <c r="A109" s="19" t="s">
        <v>35</v>
      </c>
      <c s="23" t="s">
        <v>114</v>
      </c>
      <c s="23" t="s">
        <v>200</v>
      </c>
      <c s="19" t="s">
        <v>37</v>
      </c>
      <c s="24" t="s">
        <v>201</v>
      </c>
      <c s="25" t="s">
        <v>163</v>
      </c>
      <c s="26">
        <v>232.045</v>
      </c>
      <c s="27">
        <v>0</v>
      </c>
      <c s="27">
        <f>ROUND(ROUND(H109,2)*ROUND(G109,3),2)</f>
      </c>
      <c r="O109">
        <f>(I109*21)/100</f>
      </c>
      <c t="s">
        <v>14</v>
      </c>
    </row>
    <row r="110" spans="1:5" ht="25.5">
      <c r="A110" s="28" t="s">
        <v>40</v>
      </c>
      <c r="E110" s="29" t="s">
        <v>202</v>
      </c>
    </row>
    <row r="111" spans="1:5" ht="51">
      <c r="A111" s="30" t="s">
        <v>41</v>
      </c>
      <c r="E111" s="31" t="s">
        <v>643</v>
      </c>
    </row>
    <row r="112" spans="1:5" ht="12.75">
      <c r="A112" t="s">
        <v>42</v>
      </c>
      <c r="E112" s="29" t="s">
        <v>37</v>
      </c>
    </row>
    <row r="113" spans="1:16" ht="25.5">
      <c r="A113" s="19" t="s">
        <v>35</v>
      </c>
      <c s="23" t="s">
        <v>122</v>
      </c>
      <c s="23" t="s">
        <v>204</v>
      </c>
      <c s="19" t="s">
        <v>37</v>
      </c>
      <c s="24" t="s">
        <v>205</v>
      </c>
      <c s="25" t="s">
        <v>163</v>
      </c>
      <c s="26">
        <v>75.736</v>
      </c>
      <c s="27">
        <v>0</v>
      </c>
      <c s="27">
        <f>ROUND(ROUND(H113,2)*ROUND(G113,3),2)</f>
      </c>
      <c r="O113">
        <f>(I113*21)/100</f>
      </c>
      <c t="s">
        <v>14</v>
      </c>
    </row>
    <row r="114" spans="1:5" ht="25.5">
      <c r="A114" s="28" t="s">
        <v>40</v>
      </c>
      <c r="E114" s="29" t="s">
        <v>205</v>
      </c>
    </row>
    <row r="115" spans="1:5" ht="25.5">
      <c r="A115" s="30" t="s">
        <v>41</v>
      </c>
      <c r="E115" s="31" t="s">
        <v>644</v>
      </c>
    </row>
    <row r="116" spans="1:5" ht="12.75">
      <c r="A116" t="s">
        <v>42</v>
      </c>
      <c r="E116" s="29" t="s">
        <v>37</v>
      </c>
    </row>
    <row r="117" spans="1:16" ht="12.75">
      <c r="A117" s="19" t="s">
        <v>35</v>
      </c>
      <c s="23" t="s">
        <v>127</v>
      </c>
      <c s="23" t="s">
        <v>645</v>
      </c>
      <c s="19" t="s">
        <v>37</v>
      </c>
      <c s="24" t="s">
        <v>646</v>
      </c>
      <c s="25" t="s">
        <v>198</v>
      </c>
      <c s="26">
        <v>151.472</v>
      </c>
      <c s="27">
        <v>0</v>
      </c>
      <c s="27">
        <f>ROUND(ROUND(H117,2)*ROUND(G117,3),2)</f>
      </c>
      <c r="O117">
        <f>(I117*21)/100</f>
      </c>
      <c t="s">
        <v>14</v>
      </c>
    </row>
    <row r="118" spans="1:5" ht="12.75">
      <c r="A118" s="28" t="s">
        <v>40</v>
      </c>
      <c r="E118" s="29" t="s">
        <v>646</v>
      </c>
    </row>
    <row r="119" spans="1:5" ht="12.75">
      <c r="A119" s="30" t="s">
        <v>41</v>
      </c>
      <c r="E119" s="31" t="s">
        <v>647</v>
      </c>
    </row>
    <row r="120" spans="1:5" ht="12.75">
      <c r="A120" t="s">
        <v>42</v>
      </c>
      <c r="E120" s="29" t="s">
        <v>37</v>
      </c>
    </row>
    <row r="121" spans="1:16" ht="12.75">
      <c r="A121" s="19" t="s">
        <v>35</v>
      </c>
      <c s="23" t="s">
        <v>119</v>
      </c>
      <c s="23" t="s">
        <v>210</v>
      </c>
      <c s="19" t="s">
        <v>37</v>
      </c>
      <c s="24" t="s">
        <v>211</v>
      </c>
      <c s="25" t="s">
        <v>198</v>
      </c>
      <c s="26">
        <v>429.283</v>
      </c>
      <c s="27">
        <v>0</v>
      </c>
      <c s="27">
        <f>ROUND(ROUND(H121,2)*ROUND(G121,3),2)</f>
      </c>
      <c r="O121">
        <f>(I121*21)/100</f>
      </c>
      <c t="s">
        <v>14</v>
      </c>
    </row>
    <row r="122" spans="1:5" ht="12.75">
      <c r="A122" s="28" t="s">
        <v>40</v>
      </c>
      <c r="E122" s="29" t="s">
        <v>211</v>
      </c>
    </row>
    <row r="123" spans="1:5" ht="12.75">
      <c r="A123" s="30" t="s">
        <v>41</v>
      </c>
      <c r="E123" s="31" t="s">
        <v>648</v>
      </c>
    </row>
    <row r="124" spans="1:5" ht="12.75">
      <c r="A124" t="s">
        <v>42</v>
      </c>
      <c r="E124" s="29" t="s">
        <v>37</v>
      </c>
    </row>
    <row r="125" spans="1:18" ht="12.75" customHeight="1">
      <c r="A125" s="5" t="s">
        <v>33</v>
      </c>
      <c s="5"/>
      <c s="34" t="s">
        <v>14</v>
      </c>
      <c s="5"/>
      <c s="21" t="s">
        <v>213</v>
      </c>
      <c s="5"/>
      <c s="5"/>
      <c s="5"/>
      <c s="35">
        <f>0+Q125</f>
      </c>
      <c r="O125">
        <f>0+R125</f>
      </c>
      <c r="Q125">
        <f>0+I126+I130+I134</f>
      </c>
      <c>
        <f>0+O126+O130+O134</f>
      </c>
    </row>
    <row r="126" spans="1:16" ht="25.5">
      <c r="A126" s="19" t="s">
        <v>35</v>
      </c>
      <c s="23" t="s">
        <v>282</v>
      </c>
      <c s="23" t="s">
        <v>214</v>
      </c>
      <c s="19" t="s">
        <v>37</v>
      </c>
      <c s="24" t="s">
        <v>215</v>
      </c>
      <c s="25" t="s">
        <v>216</v>
      </c>
      <c s="26">
        <v>84.05</v>
      </c>
      <c s="27">
        <v>0</v>
      </c>
      <c s="27">
        <f>ROUND(ROUND(H126,2)*ROUND(G126,3),2)</f>
      </c>
      <c r="O126">
        <f>(I126*21)/100</f>
      </c>
      <c t="s">
        <v>14</v>
      </c>
    </row>
    <row r="127" spans="1:5" ht="38.25">
      <c r="A127" s="28" t="s">
        <v>40</v>
      </c>
      <c r="E127" s="29" t="s">
        <v>217</v>
      </c>
    </row>
    <row r="128" spans="1:5" ht="102">
      <c r="A128" s="30" t="s">
        <v>41</v>
      </c>
      <c r="E128" s="37" t="s">
        <v>649</v>
      </c>
    </row>
    <row r="129" spans="1:5" ht="12.75">
      <c r="A129" t="s">
        <v>42</v>
      </c>
      <c r="E129" s="29" t="s">
        <v>37</v>
      </c>
    </row>
    <row r="130" spans="1:16" ht="12.75">
      <c r="A130" s="19" t="s">
        <v>35</v>
      </c>
      <c s="23" t="s">
        <v>287</v>
      </c>
      <c s="23" t="s">
        <v>219</v>
      </c>
      <c s="19" t="s">
        <v>37</v>
      </c>
      <c s="24" t="s">
        <v>220</v>
      </c>
      <c s="25" t="s">
        <v>141</v>
      </c>
      <c s="26">
        <v>92.455</v>
      </c>
      <c s="27">
        <v>0</v>
      </c>
      <c s="27">
        <f>ROUND(ROUND(H130,2)*ROUND(G130,3),2)</f>
      </c>
      <c r="O130">
        <f>(I130*21)/100</f>
      </c>
      <c t="s">
        <v>14</v>
      </c>
    </row>
    <row r="131" spans="1:5" ht="25.5">
      <c r="A131" s="28" t="s">
        <v>40</v>
      </c>
      <c r="E131" s="29" t="s">
        <v>221</v>
      </c>
    </row>
    <row r="132" spans="1:5" ht="12.75">
      <c r="A132" s="30" t="s">
        <v>41</v>
      </c>
      <c r="E132" s="31" t="s">
        <v>650</v>
      </c>
    </row>
    <row r="133" spans="1:5" ht="12.75">
      <c r="A133" t="s">
        <v>42</v>
      </c>
      <c r="E133" s="29" t="s">
        <v>37</v>
      </c>
    </row>
    <row r="134" spans="1:16" ht="12.75">
      <c r="A134" s="19" t="s">
        <v>35</v>
      </c>
      <c s="23" t="s">
        <v>250</v>
      </c>
      <c s="23" t="s">
        <v>223</v>
      </c>
      <c s="19" t="s">
        <v>37</v>
      </c>
      <c s="24" t="s">
        <v>224</v>
      </c>
      <c s="25" t="s">
        <v>141</v>
      </c>
      <c s="26">
        <v>109.513</v>
      </c>
      <c s="27">
        <v>0</v>
      </c>
      <c s="27">
        <f>ROUND(ROUND(H134,2)*ROUND(G134,3),2)</f>
      </c>
      <c r="O134">
        <f>(I134*21)/100</f>
      </c>
      <c t="s">
        <v>14</v>
      </c>
    </row>
    <row r="135" spans="1:5" ht="12.75">
      <c r="A135" s="28" t="s">
        <v>40</v>
      </c>
      <c r="E135" s="29" t="s">
        <v>224</v>
      </c>
    </row>
    <row r="136" spans="1:5" ht="25.5">
      <c r="A136" s="30" t="s">
        <v>41</v>
      </c>
      <c r="E136" s="31" t="s">
        <v>651</v>
      </c>
    </row>
    <row r="137" spans="1:5" ht="12.75">
      <c r="A137" t="s">
        <v>42</v>
      </c>
      <c r="E137" s="29" t="s">
        <v>37</v>
      </c>
    </row>
    <row r="138" spans="1:18" ht="12.75" customHeight="1">
      <c r="A138" s="5" t="s">
        <v>33</v>
      </c>
      <c s="5"/>
      <c s="34" t="s">
        <v>12</v>
      </c>
      <c s="5"/>
      <c s="21" t="s">
        <v>652</v>
      </c>
      <c s="5"/>
      <c s="5"/>
      <c s="5"/>
      <c s="35">
        <f>0+Q138</f>
      </c>
      <c r="O138">
        <f>0+R138</f>
      </c>
      <c r="Q138">
        <f>0+I139+I143+I147</f>
      </c>
      <c>
        <f>0+O139+O143+O147</f>
      </c>
    </row>
    <row r="139" spans="1:16" ht="12.75">
      <c r="A139" s="19" t="s">
        <v>35</v>
      </c>
      <c s="23" t="s">
        <v>247</v>
      </c>
      <c s="23" t="s">
        <v>653</v>
      </c>
      <c s="19" t="s">
        <v>37</v>
      </c>
      <c s="24" t="s">
        <v>654</v>
      </c>
      <c s="25" t="s">
        <v>163</v>
      </c>
      <c s="26">
        <v>1.583</v>
      </c>
      <c s="27">
        <v>0</v>
      </c>
      <c s="27">
        <f>ROUND(ROUND(H139,2)*ROUND(G139,3),2)</f>
      </c>
      <c r="O139">
        <f>(I139*21)/100</f>
      </c>
      <c t="s">
        <v>14</v>
      </c>
    </row>
    <row r="140" spans="1:5" ht="25.5">
      <c r="A140" s="28" t="s">
        <v>40</v>
      </c>
      <c r="E140" s="29" t="s">
        <v>655</v>
      </c>
    </row>
    <row r="141" spans="1:5" ht="76.5">
      <c r="A141" s="30" t="s">
        <v>41</v>
      </c>
      <c r="E141" s="37" t="s">
        <v>656</v>
      </c>
    </row>
    <row r="142" spans="1:5" ht="12.75">
      <c r="A142" t="s">
        <v>42</v>
      </c>
      <c r="E142" s="29" t="s">
        <v>37</v>
      </c>
    </row>
    <row r="143" spans="1:16" ht="12.75">
      <c r="A143" s="19" t="s">
        <v>35</v>
      </c>
      <c s="23" t="s">
        <v>336</v>
      </c>
      <c s="23" t="s">
        <v>657</v>
      </c>
      <c s="19" t="s">
        <v>37</v>
      </c>
      <c s="24" t="s">
        <v>658</v>
      </c>
      <c s="25" t="s">
        <v>163</v>
      </c>
      <c s="26">
        <v>21.903</v>
      </c>
      <c s="27">
        <v>0</v>
      </c>
      <c s="27">
        <f>ROUND(ROUND(H143,2)*ROUND(G143,3),2)</f>
      </c>
      <c r="O143">
        <f>(I143*21)/100</f>
      </c>
      <c t="s">
        <v>14</v>
      </c>
    </row>
    <row r="144" spans="1:5" ht="12.75">
      <c r="A144" s="28" t="s">
        <v>40</v>
      </c>
      <c r="E144" s="29" t="s">
        <v>37</v>
      </c>
    </row>
    <row r="145" spans="1:5" ht="102">
      <c r="A145" s="30" t="s">
        <v>41</v>
      </c>
      <c r="E145" s="37" t="s">
        <v>659</v>
      </c>
    </row>
    <row r="146" spans="1:5" ht="12.75">
      <c r="A146" t="s">
        <v>42</v>
      </c>
      <c r="E146" s="29" t="s">
        <v>37</v>
      </c>
    </row>
    <row r="147" spans="1:16" ht="12.75">
      <c r="A147" s="19" t="s">
        <v>35</v>
      </c>
      <c s="23" t="s">
        <v>340</v>
      </c>
      <c s="23" t="s">
        <v>660</v>
      </c>
      <c s="19" t="s">
        <v>37</v>
      </c>
      <c s="24" t="s">
        <v>661</v>
      </c>
      <c s="25" t="s">
        <v>216</v>
      </c>
      <c s="26">
        <v>286.7</v>
      </c>
      <c s="27">
        <v>0</v>
      </c>
      <c s="27">
        <f>ROUND(ROUND(H147,2)*ROUND(G147,3),2)</f>
      </c>
      <c r="O147">
        <f>(I147*21)/100</f>
      </c>
      <c t="s">
        <v>14</v>
      </c>
    </row>
    <row r="148" spans="1:5" ht="12.75">
      <c r="A148" s="28" t="s">
        <v>40</v>
      </c>
      <c r="E148" s="29" t="s">
        <v>662</v>
      </c>
    </row>
    <row r="149" spans="1:5" ht="12.75">
      <c r="A149" s="30" t="s">
        <v>41</v>
      </c>
      <c r="E149" s="31" t="s">
        <v>37</v>
      </c>
    </row>
    <row r="150" spans="1:5" ht="12.75">
      <c r="A150" t="s">
        <v>42</v>
      </c>
      <c r="E150" s="29" t="s">
        <v>37</v>
      </c>
    </row>
    <row r="151" spans="1:18" ht="12.75" customHeight="1">
      <c r="A151" s="5" t="s">
        <v>33</v>
      </c>
      <c s="5"/>
      <c s="34" t="s">
        <v>24</v>
      </c>
      <c s="5"/>
      <c s="21" t="s">
        <v>225</v>
      </c>
      <c s="5"/>
      <c s="5"/>
      <c s="5"/>
      <c s="35">
        <f>0+Q151</f>
      </c>
      <c r="O151">
        <f>0+R151</f>
      </c>
      <c r="Q151">
        <f>0+I152+I156+I160</f>
      </c>
      <c>
        <f>0+O152+O156+O160</f>
      </c>
    </row>
    <row r="152" spans="1:16" ht="12.75">
      <c r="A152" s="19" t="s">
        <v>35</v>
      </c>
      <c s="23" t="s">
        <v>359</v>
      </c>
      <c s="23" t="s">
        <v>228</v>
      </c>
      <c s="19" t="s">
        <v>37</v>
      </c>
      <c s="24" t="s">
        <v>229</v>
      </c>
      <c s="25" t="s">
        <v>163</v>
      </c>
      <c s="26">
        <v>18.948</v>
      </c>
      <c s="27">
        <v>0</v>
      </c>
      <c s="27">
        <f>ROUND(ROUND(H152,2)*ROUND(G152,3),2)</f>
      </c>
      <c r="O152">
        <f>(I152*21)/100</f>
      </c>
      <c t="s">
        <v>14</v>
      </c>
    </row>
    <row r="153" spans="1:5" ht="25.5">
      <c r="A153" s="28" t="s">
        <v>40</v>
      </c>
      <c r="E153" s="29" t="s">
        <v>230</v>
      </c>
    </row>
    <row r="154" spans="1:5" ht="255">
      <c r="A154" s="30" t="s">
        <v>41</v>
      </c>
      <c r="E154" s="37" t="s">
        <v>663</v>
      </c>
    </row>
    <row r="155" spans="1:5" ht="12.75">
      <c r="A155" t="s">
        <v>42</v>
      </c>
      <c r="E155" s="29" t="s">
        <v>37</v>
      </c>
    </row>
    <row r="156" spans="1:16" ht="12.75">
      <c r="A156" s="19" t="s">
        <v>35</v>
      </c>
      <c s="23" t="s">
        <v>343</v>
      </c>
      <c s="23" t="s">
        <v>664</v>
      </c>
      <c s="19" t="s">
        <v>37</v>
      </c>
      <c s="24" t="s">
        <v>665</v>
      </c>
      <c s="25" t="s">
        <v>163</v>
      </c>
      <c s="26">
        <v>1.8</v>
      </c>
      <c s="27">
        <v>0</v>
      </c>
      <c s="27">
        <f>ROUND(ROUND(H156,2)*ROUND(G156,3),2)</f>
      </c>
      <c r="O156">
        <f>(I156*21)/100</f>
      </c>
      <c t="s">
        <v>14</v>
      </c>
    </row>
    <row r="157" spans="1:5" ht="25.5">
      <c r="A157" s="28" t="s">
        <v>40</v>
      </c>
      <c r="E157" s="29" t="s">
        <v>666</v>
      </c>
    </row>
    <row r="158" spans="1:5" ht="38.25">
      <c r="A158" s="30" t="s">
        <v>41</v>
      </c>
      <c r="E158" s="37" t="s">
        <v>667</v>
      </c>
    </row>
    <row r="159" spans="1:5" ht="12.75">
      <c r="A159" t="s">
        <v>42</v>
      </c>
      <c r="E159" s="29" t="s">
        <v>37</v>
      </c>
    </row>
    <row r="160" spans="1:16" ht="12.75">
      <c r="A160" s="19" t="s">
        <v>35</v>
      </c>
      <c s="23" t="s">
        <v>349</v>
      </c>
      <c s="23" t="s">
        <v>668</v>
      </c>
      <c s="19" t="s">
        <v>37</v>
      </c>
      <c s="24" t="s">
        <v>669</v>
      </c>
      <c s="25" t="s">
        <v>163</v>
      </c>
      <c s="26">
        <v>42.13</v>
      </c>
      <c s="27">
        <v>0</v>
      </c>
      <c s="27">
        <f>ROUND(ROUND(H160,2)*ROUND(G160,3),2)</f>
      </c>
      <c r="O160">
        <f>(I160*21)/100</f>
      </c>
      <c t="s">
        <v>14</v>
      </c>
    </row>
    <row r="161" spans="1:5" ht="25.5">
      <c r="A161" s="28" t="s">
        <v>40</v>
      </c>
      <c r="E161" s="29" t="s">
        <v>670</v>
      </c>
    </row>
    <row r="162" spans="1:5" ht="25.5">
      <c r="A162" s="30" t="s">
        <v>41</v>
      </c>
      <c r="E162" s="31" t="s">
        <v>671</v>
      </c>
    </row>
    <row r="163" spans="1:5" ht="12.75">
      <c r="A163" t="s">
        <v>42</v>
      </c>
      <c r="E163" s="29" t="s">
        <v>37</v>
      </c>
    </row>
    <row r="164" spans="1:18" ht="12.75" customHeight="1">
      <c r="A164" s="5" t="s">
        <v>33</v>
      </c>
      <c s="5"/>
      <c s="34" t="s">
        <v>26</v>
      </c>
      <c s="5"/>
      <c s="21" t="s">
        <v>235</v>
      </c>
      <c s="5"/>
      <c s="5"/>
      <c s="5"/>
      <c s="35">
        <f>0+Q164</f>
      </c>
      <c r="O164">
        <f>0+R164</f>
      </c>
      <c r="Q164">
        <f>0+I165+I169+I173+I177+I181+I185+I189</f>
      </c>
      <c>
        <f>0+O165+O169+O173+O177+O181+O185+O189</f>
      </c>
    </row>
    <row r="165" spans="1:16" ht="12.75">
      <c r="A165" s="19" t="s">
        <v>35</v>
      </c>
      <c s="23" t="s">
        <v>131</v>
      </c>
      <c s="23" t="s">
        <v>439</v>
      </c>
      <c s="19" t="s">
        <v>37</v>
      </c>
      <c s="24" t="s">
        <v>440</v>
      </c>
      <c s="25" t="s">
        <v>141</v>
      </c>
      <c s="26">
        <v>157.56</v>
      </c>
      <c s="27">
        <v>0</v>
      </c>
      <c s="27">
        <f>ROUND(ROUND(H165,2)*ROUND(G165,3),2)</f>
      </c>
      <c r="O165">
        <f>(I165*21)/100</f>
      </c>
      <c t="s">
        <v>14</v>
      </c>
    </row>
    <row r="166" spans="1:5" ht="25.5">
      <c r="A166" s="28" t="s">
        <v>40</v>
      </c>
      <c r="E166" s="29" t="s">
        <v>441</v>
      </c>
    </row>
    <row r="167" spans="1:5" ht="204">
      <c r="A167" s="30" t="s">
        <v>41</v>
      </c>
      <c r="E167" s="37" t="s">
        <v>672</v>
      </c>
    </row>
    <row r="168" spans="1:5" ht="12.75">
      <c r="A168" t="s">
        <v>42</v>
      </c>
      <c r="E168" s="29" t="s">
        <v>37</v>
      </c>
    </row>
    <row r="169" spans="1:16" ht="12.75">
      <c r="A169" s="19" t="s">
        <v>35</v>
      </c>
      <c s="23" t="s">
        <v>134</v>
      </c>
      <c s="23" t="s">
        <v>443</v>
      </c>
      <c s="19" t="s">
        <v>37</v>
      </c>
      <c s="24" t="s">
        <v>444</v>
      </c>
      <c s="25" t="s">
        <v>141</v>
      </c>
      <c s="26">
        <v>157.56</v>
      </c>
      <c s="27">
        <v>0</v>
      </c>
      <c s="27">
        <f>ROUND(ROUND(H169,2)*ROUND(G169,3),2)</f>
      </c>
      <c r="O169">
        <f>(I169*21)/100</f>
      </c>
      <c t="s">
        <v>14</v>
      </c>
    </row>
    <row r="170" spans="1:5" ht="25.5">
      <c r="A170" s="28" t="s">
        <v>40</v>
      </c>
      <c r="E170" s="29" t="s">
        <v>445</v>
      </c>
    </row>
    <row r="171" spans="1:5" ht="12.75">
      <c r="A171" s="30" t="s">
        <v>41</v>
      </c>
      <c r="E171" s="31" t="s">
        <v>37</v>
      </c>
    </row>
    <row r="172" spans="1:5" ht="12.75">
      <c r="A172" t="s">
        <v>42</v>
      </c>
      <c r="E172" s="29" t="s">
        <v>37</v>
      </c>
    </row>
    <row r="173" spans="1:16" ht="25.5">
      <c r="A173" s="19" t="s">
        <v>35</v>
      </c>
      <c s="23" t="s">
        <v>255</v>
      </c>
      <c s="23" t="s">
        <v>236</v>
      </c>
      <c s="19" t="s">
        <v>37</v>
      </c>
      <c s="24" t="s">
        <v>237</v>
      </c>
      <c s="25" t="s">
        <v>141</v>
      </c>
      <c s="26">
        <v>31.92</v>
      </c>
      <c s="27">
        <v>0</v>
      </c>
      <c s="27">
        <f>ROUND(ROUND(H173,2)*ROUND(G173,3),2)</f>
      </c>
      <c r="O173">
        <f>(I173*21)/100</f>
      </c>
      <c t="s">
        <v>14</v>
      </c>
    </row>
    <row r="174" spans="1:5" ht="25.5">
      <c r="A174" s="28" t="s">
        <v>40</v>
      </c>
      <c r="E174" s="29" t="s">
        <v>238</v>
      </c>
    </row>
    <row r="175" spans="1:5" ht="102">
      <c r="A175" s="30" t="s">
        <v>41</v>
      </c>
      <c r="E175" s="37" t="s">
        <v>614</v>
      </c>
    </row>
    <row r="176" spans="1:5" ht="12.75">
      <c r="A176" t="s">
        <v>42</v>
      </c>
      <c r="E176" s="29" t="s">
        <v>37</v>
      </c>
    </row>
    <row r="177" spans="1:16" ht="12.75">
      <c r="A177" s="19" t="s">
        <v>35</v>
      </c>
      <c s="23" t="s">
        <v>274</v>
      </c>
      <c s="23" t="s">
        <v>239</v>
      </c>
      <c s="19" t="s">
        <v>37</v>
      </c>
      <c s="24" t="s">
        <v>240</v>
      </c>
      <c s="25" t="s">
        <v>141</v>
      </c>
      <c s="26">
        <v>31.92</v>
      </c>
      <c s="27">
        <v>0</v>
      </c>
      <c s="27">
        <f>ROUND(ROUND(H177,2)*ROUND(G177,3),2)</f>
      </c>
      <c r="O177">
        <f>(I177*21)/100</f>
      </c>
      <c t="s">
        <v>14</v>
      </c>
    </row>
    <row r="178" spans="1:5" ht="25.5">
      <c r="A178" s="28" t="s">
        <v>40</v>
      </c>
      <c r="E178" s="29" t="s">
        <v>241</v>
      </c>
    </row>
    <row r="179" spans="1:5" ht="12.75">
      <c r="A179" s="30" t="s">
        <v>41</v>
      </c>
      <c r="E179" s="31" t="s">
        <v>37</v>
      </c>
    </row>
    <row r="180" spans="1:5" ht="12.75">
      <c r="A180" t="s">
        <v>42</v>
      </c>
      <c r="E180" s="29" t="s">
        <v>37</v>
      </c>
    </row>
    <row r="181" spans="1:16" ht="12.75">
      <c r="A181" s="19" t="s">
        <v>35</v>
      </c>
      <c s="23" t="s">
        <v>262</v>
      </c>
      <c s="23" t="s">
        <v>242</v>
      </c>
      <c s="19" t="s">
        <v>37</v>
      </c>
      <c s="24" t="s">
        <v>243</v>
      </c>
      <c s="25" t="s">
        <v>141</v>
      </c>
      <c s="26">
        <v>31.92</v>
      </c>
      <c s="27">
        <v>0</v>
      </c>
      <c s="27">
        <f>ROUND(ROUND(H181,2)*ROUND(G181,3),2)</f>
      </c>
      <c r="O181">
        <f>(I181*21)/100</f>
      </c>
      <c t="s">
        <v>14</v>
      </c>
    </row>
    <row r="182" spans="1:5" ht="25.5">
      <c r="A182" s="28" t="s">
        <v>40</v>
      </c>
      <c r="E182" s="29" t="s">
        <v>244</v>
      </c>
    </row>
    <row r="183" spans="1:5" ht="12.75">
      <c r="A183" s="30" t="s">
        <v>41</v>
      </c>
      <c r="E183" s="31" t="s">
        <v>37</v>
      </c>
    </row>
    <row r="184" spans="1:5" ht="12.75">
      <c r="A184" t="s">
        <v>42</v>
      </c>
      <c r="E184" s="29" t="s">
        <v>37</v>
      </c>
    </row>
    <row r="185" spans="1:16" ht="12.75">
      <c r="A185" s="19" t="s">
        <v>35</v>
      </c>
      <c s="23" t="s">
        <v>259</v>
      </c>
      <c s="23" t="s">
        <v>325</v>
      </c>
      <c s="19" t="s">
        <v>37</v>
      </c>
      <c s="24" t="s">
        <v>326</v>
      </c>
      <c s="25" t="s">
        <v>141</v>
      </c>
      <c s="26">
        <v>97.66</v>
      </c>
      <c s="27">
        <v>0</v>
      </c>
      <c s="27">
        <f>ROUND(ROUND(H185,2)*ROUND(G185,3),2)</f>
      </c>
      <c r="O185">
        <f>(I185*21)/100</f>
      </c>
      <c t="s">
        <v>14</v>
      </c>
    </row>
    <row r="186" spans="1:5" ht="25.5">
      <c r="A186" s="28" t="s">
        <v>40</v>
      </c>
      <c r="E186" s="29" t="s">
        <v>327</v>
      </c>
    </row>
    <row r="187" spans="1:5" ht="12.75">
      <c r="A187" s="30" t="s">
        <v>41</v>
      </c>
      <c r="E187" s="31" t="s">
        <v>37</v>
      </c>
    </row>
    <row r="188" spans="1:5" ht="12.75">
      <c r="A188" t="s">
        <v>42</v>
      </c>
      <c r="E188" s="29" t="s">
        <v>37</v>
      </c>
    </row>
    <row r="189" spans="1:16" ht="25.5">
      <c r="A189" s="19" t="s">
        <v>35</v>
      </c>
      <c s="23" t="s">
        <v>278</v>
      </c>
      <c s="23" t="s">
        <v>328</v>
      </c>
      <c s="19" t="s">
        <v>37</v>
      </c>
      <c s="24" t="s">
        <v>329</v>
      </c>
      <c s="25" t="s">
        <v>141</v>
      </c>
      <c s="26">
        <v>97.66</v>
      </c>
      <c s="27">
        <v>0</v>
      </c>
      <c s="27">
        <f>ROUND(ROUND(H189,2)*ROUND(G189,3),2)</f>
      </c>
      <c r="O189">
        <f>(I189*21)/100</f>
      </c>
      <c t="s">
        <v>14</v>
      </c>
    </row>
    <row r="190" spans="1:5" ht="25.5">
      <c r="A190" s="28" t="s">
        <v>40</v>
      </c>
      <c r="E190" s="29" t="s">
        <v>330</v>
      </c>
    </row>
    <row r="191" spans="1:5" ht="38.25">
      <c r="A191" s="30" t="s">
        <v>41</v>
      </c>
      <c r="E191" s="37" t="s">
        <v>616</v>
      </c>
    </row>
    <row r="192" spans="1:5" ht="12.75">
      <c r="A192" t="s">
        <v>42</v>
      </c>
      <c r="E192" s="29" t="s">
        <v>37</v>
      </c>
    </row>
    <row r="193" spans="1:18" ht="12.75" customHeight="1">
      <c r="A193" s="5" t="s">
        <v>33</v>
      </c>
      <c s="5"/>
      <c s="34" t="s">
        <v>60</v>
      </c>
      <c s="5"/>
      <c s="21" t="s">
        <v>254</v>
      </c>
      <c s="5"/>
      <c s="5"/>
      <c s="5"/>
      <c s="35">
        <f>0+Q193</f>
      </c>
      <c r="O193">
        <f>0+R193</f>
      </c>
      <c r="Q193">
        <f>0+I194+I198+I202+I206+I210+I214+I218+I222+I226+I230+I234+I238+I242+I246+I250+I254+I258+I262+I266+I270+I274+I278+I282+I286+I290+I294+I298</f>
      </c>
      <c>
        <f>0+O194+O198+O202+O206+O210+O214+O218+O222+O226+O230+O234+O238+O242+O246+O250+O254+O258+O262+O266+O270+O274+O278+O282+O286+O290+O294+O298</f>
      </c>
    </row>
    <row r="194" spans="1:16" ht="12.75">
      <c r="A194" s="19" t="s">
        <v>35</v>
      </c>
      <c s="23" t="s">
        <v>376</v>
      </c>
      <c s="23" t="s">
        <v>673</v>
      </c>
      <c s="19" t="s">
        <v>37</v>
      </c>
      <c s="24" t="s">
        <v>674</v>
      </c>
      <c s="25" t="s">
        <v>47</v>
      </c>
      <c s="26">
        <v>13</v>
      </c>
      <c s="27">
        <v>0</v>
      </c>
      <c s="27">
        <f>ROUND(ROUND(H194,2)*ROUND(G194,3),2)</f>
      </c>
      <c r="O194">
        <f>(I194*21)/100</f>
      </c>
      <c t="s">
        <v>14</v>
      </c>
    </row>
    <row r="195" spans="1:5" ht="25.5">
      <c r="A195" s="28" t="s">
        <v>40</v>
      </c>
      <c r="E195" s="29" t="s">
        <v>675</v>
      </c>
    </row>
    <row r="196" spans="1:5" ht="12.75">
      <c r="A196" s="30" t="s">
        <v>41</v>
      </c>
      <c r="E196" s="31" t="s">
        <v>37</v>
      </c>
    </row>
    <row r="197" spans="1:5" ht="12.75">
      <c r="A197" t="s">
        <v>42</v>
      </c>
      <c r="E197" s="29" t="s">
        <v>37</v>
      </c>
    </row>
    <row r="198" spans="1:16" ht="12.75">
      <c r="A198" s="19" t="s">
        <v>35</v>
      </c>
      <c s="23" t="s">
        <v>676</v>
      </c>
      <c s="23" t="s">
        <v>677</v>
      </c>
      <c s="19" t="s">
        <v>37</v>
      </c>
      <c s="24" t="s">
        <v>678</v>
      </c>
      <c s="25" t="s">
        <v>47</v>
      </c>
      <c s="26">
        <v>8</v>
      </c>
      <c s="27">
        <v>0</v>
      </c>
      <c s="27">
        <f>ROUND(ROUND(H198,2)*ROUND(G198,3),2)</f>
      </c>
      <c r="O198">
        <f>(I198*21)/100</f>
      </c>
      <c t="s">
        <v>14</v>
      </c>
    </row>
    <row r="199" spans="1:5" ht="12.75">
      <c r="A199" s="28" t="s">
        <v>40</v>
      </c>
      <c r="E199" s="29" t="s">
        <v>678</v>
      </c>
    </row>
    <row r="200" spans="1:5" ht="12.75">
      <c r="A200" s="30" t="s">
        <v>41</v>
      </c>
      <c r="E200" s="31" t="s">
        <v>37</v>
      </c>
    </row>
    <row r="201" spans="1:5" ht="12.75">
      <c r="A201" t="s">
        <v>42</v>
      </c>
      <c r="E201" s="29" t="s">
        <v>37</v>
      </c>
    </row>
    <row r="202" spans="1:16" ht="25.5">
      <c r="A202" s="19" t="s">
        <v>35</v>
      </c>
      <c s="23" t="s">
        <v>488</v>
      </c>
      <c s="23" t="s">
        <v>679</v>
      </c>
      <c s="19" t="s">
        <v>37</v>
      </c>
      <c s="24" t="s">
        <v>680</v>
      </c>
      <c s="25" t="s">
        <v>216</v>
      </c>
      <c s="26">
        <v>21.9</v>
      </c>
      <c s="27">
        <v>0</v>
      </c>
      <c s="27">
        <f>ROUND(ROUND(H202,2)*ROUND(G202,3),2)</f>
      </c>
      <c r="O202">
        <f>(I202*21)/100</f>
      </c>
      <c t="s">
        <v>14</v>
      </c>
    </row>
    <row r="203" spans="1:5" ht="12.75">
      <c r="A203" s="28" t="s">
        <v>40</v>
      </c>
      <c r="E203" s="29" t="s">
        <v>37</v>
      </c>
    </row>
    <row r="204" spans="1:5" ht="12.75">
      <c r="A204" s="30" t="s">
        <v>41</v>
      </c>
      <c r="E204" s="31" t="s">
        <v>681</v>
      </c>
    </row>
    <row r="205" spans="1:5" ht="12.75">
      <c r="A205" t="s">
        <v>42</v>
      </c>
      <c r="E205" s="29" t="s">
        <v>37</v>
      </c>
    </row>
    <row r="206" spans="1:16" ht="25.5">
      <c r="A206" s="19" t="s">
        <v>35</v>
      </c>
      <c s="23" t="s">
        <v>528</v>
      </c>
      <c s="23" t="s">
        <v>682</v>
      </c>
      <c s="19" t="s">
        <v>37</v>
      </c>
      <c s="24" t="s">
        <v>683</v>
      </c>
      <c s="25" t="s">
        <v>216</v>
      </c>
      <c s="26">
        <v>10</v>
      </c>
      <c s="27">
        <v>0</v>
      </c>
      <c s="27">
        <f>ROUND(ROUND(H206,2)*ROUND(G206,3),2)</f>
      </c>
      <c r="O206">
        <f>(I206*21)/100</f>
      </c>
      <c t="s">
        <v>14</v>
      </c>
    </row>
    <row r="207" spans="1:5" ht="12.75">
      <c r="A207" s="28" t="s">
        <v>40</v>
      </c>
      <c r="E207" s="29" t="s">
        <v>37</v>
      </c>
    </row>
    <row r="208" spans="1:5" ht="12.75">
      <c r="A208" s="30" t="s">
        <v>41</v>
      </c>
      <c r="E208" s="31" t="s">
        <v>684</v>
      </c>
    </row>
    <row r="209" spans="1:5" ht="12.75">
      <c r="A209" t="s">
        <v>42</v>
      </c>
      <c r="E209" s="29" t="s">
        <v>37</v>
      </c>
    </row>
    <row r="210" spans="1:16" ht="12.75">
      <c r="A210" s="19" t="s">
        <v>35</v>
      </c>
      <c s="23" t="s">
        <v>447</v>
      </c>
      <c s="23" t="s">
        <v>685</v>
      </c>
      <c s="19" t="s">
        <v>37</v>
      </c>
      <c s="24" t="s">
        <v>686</v>
      </c>
      <c s="25" t="s">
        <v>47</v>
      </c>
      <c s="26">
        <v>8</v>
      </c>
      <c s="27">
        <v>0</v>
      </c>
      <c s="27">
        <f>ROUND(ROUND(H210,2)*ROUND(G210,3),2)</f>
      </c>
      <c r="O210">
        <f>(I210*21)/100</f>
      </c>
      <c t="s">
        <v>14</v>
      </c>
    </row>
    <row r="211" spans="1:5" ht="12.75">
      <c r="A211" s="28" t="s">
        <v>40</v>
      </c>
      <c r="E211" s="29" t="s">
        <v>686</v>
      </c>
    </row>
    <row r="212" spans="1:5" ht="12.75">
      <c r="A212" s="30" t="s">
        <v>41</v>
      </c>
      <c r="E212" s="31" t="s">
        <v>37</v>
      </c>
    </row>
    <row r="213" spans="1:5" ht="12.75">
      <c r="A213" t="s">
        <v>42</v>
      </c>
      <c r="E213" s="29" t="s">
        <v>37</v>
      </c>
    </row>
    <row r="214" spans="1:16" ht="12.75">
      <c r="A214" s="19" t="s">
        <v>35</v>
      </c>
      <c s="23" t="s">
        <v>469</v>
      </c>
      <c s="23" t="s">
        <v>687</v>
      </c>
      <c s="19" t="s">
        <v>37</v>
      </c>
      <c s="24" t="s">
        <v>688</v>
      </c>
      <c s="25" t="s">
        <v>47</v>
      </c>
      <c s="26">
        <v>2</v>
      </c>
      <c s="27">
        <v>0</v>
      </c>
      <c s="27">
        <f>ROUND(ROUND(H214,2)*ROUND(G214,3),2)</f>
      </c>
      <c r="O214">
        <f>(I214*21)/100</f>
      </c>
      <c t="s">
        <v>14</v>
      </c>
    </row>
    <row r="215" spans="1:5" ht="12.75">
      <c r="A215" s="28" t="s">
        <v>40</v>
      </c>
      <c r="E215" s="29" t="s">
        <v>688</v>
      </c>
    </row>
    <row r="216" spans="1:5" ht="12.75">
      <c r="A216" s="30" t="s">
        <v>41</v>
      </c>
      <c r="E216" s="31" t="s">
        <v>37</v>
      </c>
    </row>
    <row r="217" spans="1:5" ht="12.75">
      <c r="A217" t="s">
        <v>42</v>
      </c>
      <c r="E217" s="29" t="s">
        <v>37</v>
      </c>
    </row>
    <row r="218" spans="1:16" ht="12.75">
      <c r="A218" s="19" t="s">
        <v>35</v>
      </c>
      <c s="23" t="s">
        <v>519</v>
      </c>
      <c s="23" t="s">
        <v>689</v>
      </c>
      <c s="19" t="s">
        <v>37</v>
      </c>
      <c s="24" t="s">
        <v>690</v>
      </c>
      <c s="25" t="s">
        <v>47</v>
      </c>
      <c s="26">
        <v>8</v>
      </c>
      <c s="27">
        <v>0</v>
      </c>
      <c s="27">
        <f>ROUND(ROUND(H218,2)*ROUND(G218,3),2)</f>
      </c>
      <c r="O218">
        <f>(I218*21)/100</f>
      </c>
      <c t="s">
        <v>14</v>
      </c>
    </row>
    <row r="219" spans="1:5" ht="12.75">
      <c r="A219" s="28" t="s">
        <v>40</v>
      </c>
      <c r="E219" s="29" t="s">
        <v>690</v>
      </c>
    </row>
    <row r="220" spans="1:5" ht="12.75">
      <c r="A220" s="30" t="s">
        <v>41</v>
      </c>
      <c r="E220" s="31" t="s">
        <v>37</v>
      </c>
    </row>
    <row r="221" spans="1:5" ht="12.75">
      <c r="A221" t="s">
        <v>42</v>
      </c>
      <c r="E221" s="29" t="s">
        <v>37</v>
      </c>
    </row>
    <row r="222" spans="1:16" ht="12.75">
      <c r="A222" s="19" t="s">
        <v>35</v>
      </c>
      <c s="23" t="s">
        <v>331</v>
      </c>
      <c s="23" t="s">
        <v>691</v>
      </c>
      <c s="19" t="s">
        <v>37</v>
      </c>
      <c s="24" t="s">
        <v>692</v>
      </c>
      <c s="25" t="s">
        <v>47</v>
      </c>
      <c s="26">
        <v>2</v>
      </c>
      <c s="27">
        <v>0</v>
      </c>
      <c s="27">
        <f>ROUND(ROUND(H222,2)*ROUND(G222,3),2)</f>
      </c>
      <c r="O222">
        <f>(I222*21)/100</f>
      </c>
      <c t="s">
        <v>14</v>
      </c>
    </row>
    <row r="223" spans="1:5" ht="12.75">
      <c r="A223" s="28" t="s">
        <v>40</v>
      </c>
      <c r="E223" s="29" t="s">
        <v>692</v>
      </c>
    </row>
    <row r="224" spans="1:5" ht="12.75">
      <c r="A224" s="30" t="s">
        <v>41</v>
      </c>
      <c r="E224" s="31" t="s">
        <v>37</v>
      </c>
    </row>
    <row r="225" spans="1:5" ht="12.75">
      <c r="A225" t="s">
        <v>42</v>
      </c>
      <c r="E225" s="29" t="s">
        <v>37</v>
      </c>
    </row>
    <row r="226" spans="1:16" ht="12.75">
      <c r="A226" s="19" t="s">
        <v>35</v>
      </c>
      <c s="23" t="s">
        <v>381</v>
      </c>
      <c s="23" t="s">
        <v>693</v>
      </c>
      <c s="19" t="s">
        <v>37</v>
      </c>
      <c s="24" t="s">
        <v>694</v>
      </c>
      <c s="25" t="s">
        <v>47</v>
      </c>
      <c s="26">
        <v>1</v>
      </c>
      <c s="27">
        <v>0</v>
      </c>
      <c s="27">
        <f>ROUND(ROUND(H226,2)*ROUND(G226,3),2)</f>
      </c>
      <c r="O226">
        <f>(I226*21)/100</f>
      </c>
      <c t="s">
        <v>14</v>
      </c>
    </row>
    <row r="227" spans="1:5" ht="12.75">
      <c r="A227" s="28" t="s">
        <v>40</v>
      </c>
      <c r="E227" s="29" t="s">
        <v>694</v>
      </c>
    </row>
    <row r="228" spans="1:5" ht="12.75">
      <c r="A228" s="30" t="s">
        <v>41</v>
      </c>
      <c r="E228" s="31" t="s">
        <v>37</v>
      </c>
    </row>
    <row r="229" spans="1:5" ht="12.75">
      <c r="A229" t="s">
        <v>42</v>
      </c>
      <c r="E229" s="29" t="s">
        <v>37</v>
      </c>
    </row>
    <row r="230" spans="1:16" ht="12.75">
      <c r="A230" s="19" t="s">
        <v>35</v>
      </c>
      <c s="23" t="s">
        <v>332</v>
      </c>
      <c s="23" t="s">
        <v>695</v>
      </c>
      <c s="19" t="s">
        <v>37</v>
      </c>
      <c s="24" t="s">
        <v>696</v>
      </c>
      <c s="25" t="s">
        <v>47</v>
      </c>
      <c s="26">
        <v>3</v>
      </c>
      <c s="27">
        <v>0</v>
      </c>
      <c s="27">
        <f>ROUND(ROUND(H230,2)*ROUND(G230,3),2)</f>
      </c>
      <c r="O230">
        <f>(I230*21)/100</f>
      </c>
      <c t="s">
        <v>14</v>
      </c>
    </row>
    <row r="231" spans="1:5" ht="12.75">
      <c r="A231" s="28" t="s">
        <v>40</v>
      </c>
      <c r="E231" s="29" t="s">
        <v>696</v>
      </c>
    </row>
    <row r="232" spans="1:5" ht="12.75">
      <c r="A232" s="30" t="s">
        <v>41</v>
      </c>
      <c r="E232" s="31" t="s">
        <v>37</v>
      </c>
    </row>
    <row r="233" spans="1:5" ht="12.75">
      <c r="A233" t="s">
        <v>42</v>
      </c>
      <c r="E233" s="29" t="s">
        <v>37</v>
      </c>
    </row>
    <row r="234" spans="1:16" ht="12.75">
      <c r="A234" s="19" t="s">
        <v>35</v>
      </c>
      <c s="23" t="s">
        <v>512</v>
      </c>
      <c s="23" t="s">
        <v>697</v>
      </c>
      <c s="19" t="s">
        <v>37</v>
      </c>
      <c s="24" t="s">
        <v>698</v>
      </c>
      <c s="25" t="s">
        <v>47</v>
      </c>
      <c s="26">
        <v>7</v>
      </c>
      <c s="27">
        <v>0</v>
      </c>
      <c s="27">
        <f>ROUND(ROUND(H234,2)*ROUND(G234,3),2)</f>
      </c>
      <c r="O234">
        <f>(I234*21)/100</f>
      </c>
      <c t="s">
        <v>14</v>
      </c>
    </row>
    <row r="235" spans="1:5" ht="12.75">
      <c r="A235" s="28" t="s">
        <v>40</v>
      </c>
      <c r="E235" s="29" t="s">
        <v>698</v>
      </c>
    </row>
    <row r="236" spans="1:5" ht="12.75">
      <c r="A236" s="30" t="s">
        <v>41</v>
      </c>
      <c r="E236" s="31" t="s">
        <v>37</v>
      </c>
    </row>
    <row r="237" spans="1:5" ht="12.75">
      <c r="A237" t="s">
        <v>42</v>
      </c>
      <c r="E237" s="29" t="s">
        <v>37</v>
      </c>
    </row>
    <row r="238" spans="1:16" ht="12.75">
      <c r="A238" s="19" t="s">
        <v>35</v>
      </c>
      <c s="23" t="s">
        <v>474</v>
      </c>
      <c s="23" t="s">
        <v>699</v>
      </c>
      <c s="19" t="s">
        <v>37</v>
      </c>
      <c s="24" t="s">
        <v>700</v>
      </c>
      <c s="25" t="s">
        <v>47</v>
      </c>
      <c s="26">
        <v>8</v>
      </c>
      <c s="27">
        <v>0</v>
      </c>
      <c s="27">
        <f>ROUND(ROUND(H238,2)*ROUND(G238,3),2)</f>
      </c>
      <c r="O238">
        <f>(I238*21)/100</f>
      </c>
      <c t="s">
        <v>14</v>
      </c>
    </row>
    <row r="239" spans="1:5" ht="12.75">
      <c r="A239" s="28" t="s">
        <v>40</v>
      </c>
      <c r="E239" s="29" t="s">
        <v>700</v>
      </c>
    </row>
    <row r="240" spans="1:5" ht="12.75">
      <c r="A240" s="30" t="s">
        <v>41</v>
      </c>
      <c r="E240" s="31" t="s">
        <v>37</v>
      </c>
    </row>
    <row r="241" spans="1:5" ht="12.75">
      <c r="A241" t="s">
        <v>42</v>
      </c>
      <c r="E241" s="29" t="s">
        <v>37</v>
      </c>
    </row>
    <row r="242" spans="1:16" ht="12.75">
      <c r="A242" s="19" t="s">
        <v>35</v>
      </c>
      <c s="23" t="s">
        <v>475</v>
      </c>
      <c s="23" t="s">
        <v>701</v>
      </c>
      <c s="19" t="s">
        <v>37</v>
      </c>
      <c s="24" t="s">
        <v>702</v>
      </c>
      <c s="25" t="s">
        <v>47</v>
      </c>
      <c s="26">
        <v>8</v>
      </c>
      <c s="27">
        <v>0</v>
      </c>
      <c s="27">
        <f>ROUND(ROUND(H242,2)*ROUND(G242,3),2)</f>
      </c>
      <c r="O242">
        <f>(I242*21)/100</f>
      </c>
      <c t="s">
        <v>14</v>
      </c>
    </row>
    <row r="243" spans="1:5" ht="25.5">
      <c r="A243" s="28" t="s">
        <v>40</v>
      </c>
      <c r="E243" s="29" t="s">
        <v>703</v>
      </c>
    </row>
    <row r="244" spans="1:5" ht="12.75">
      <c r="A244" s="30" t="s">
        <v>41</v>
      </c>
      <c r="E244" s="31" t="s">
        <v>37</v>
      </c>
    </row>
    <row r="245" spans="1:5" ht="12.75">
      <c r="A245" t="s">
        <v>42</v>
      </c>
      <c r="E245" s="29" t="s">
        <v>37</v>
      </c>
    </row>
    <row r="246" spans="1:16" ht="12.75">
      <c r="A246" s="19" t="s">
        <v>35</v>
      </c>
      <c s="23" t="s">
        <v>523</v>
      </c>
      <c s="23" t="s">
        <v>704</v>
      </c>
      <c s="19" t="s">
        <v>37</v>
      </c>
      <c s="24" t="s">
        <v>705</v>
      </c>
      <c s="25" t="s">
        <v>47</v>
      </c>
      <c s="26">
        <v>18</v>
      </c>
      <c s="27">
        <v>0</v>
      </c>
      <c s="27">
        <f>ROUND(ROUND(H246,2)*ROUND(G246,3),2)</f>
      </c>
      <c r="O246">
        <f>(I246*21)/100</f>
      </c>
      <c t="s">
        <v>14</v>
      </c>
    </row>
    <row r="247" spans="1:5" ht="12.75">
      <c r="A247" s="28" t="s">
        <v>40</v>
      </c>
      <c r="E247" s="29" t="s">
        <v>705</v>
      </c>
    </row>
    <row r="248" spans="1:5" ht="12.75">
      <c r="A248" s="30" t="s">
        <v>41</v>
      </c>
      <c r="E248" s="31" t="s">
        <v>37</v>
      </c>
    </row>
    <row r="249" spans="1:5" ht="12.75">
      <c r="A249" t="s">
        <v>42</v>
      </c>
      <c r="E249" s="29" t="s">
        <v>37</v>
      </c>
    </row>
    <row r="250" spans="1:16" ht="12.75">
      <c r="A250" s="19" t="s">
        <v>35</v>
      </c>
      <c s="23" t="s">
        <v>363</v>
      </c>
      <c s="23" t="s">
        <v>706</v>
      </c>
      <c s="19" t="s">
        <v>37</v>
      </c>
      <c s="24" t="s">
        <v>707</v>
      </c>
      <c s="25" t="s">
        <v>216</v>
      </c>
      <c s="26">
        <v>189.501</v>
      </c>
      <c s="27">
        <v>0</v>
      </c>
      <c s="27">
        <f>ROUND(ROUND(H250,2)*ROUND(G250,3),2)</f>
      </c>
      <c r="O250">
        <f>(I250*21)/100</f>
      </c>
      <c t="s">
        <v>14</v>
      </c>
    </row>
    <row r="251" spans="1:5" ht="12.75">
      <c r="A251" s="28" t="s">
        <v>40</v>
      </c>
      <c r="E251" s="29" t="s">
        <v>707</v>
      </c>
    </row>
    <row r="252" spans="1:5" ht="25.5">
      <c r="A252" s="30" t="s">
        <v>41</v>
      </c>
      <c r="E252" s="31" t="s">
        <v>708</v>
      </c>
    </row>
    <row r="253" spans="1:5" ht="12.75">
      <c r="A253" t="s">
        <v>42</v>
      </c>
      <c r="E253" s="29" t="s">
        <v>37</v>
      </c>
    </row>
    <row r="254" spans="1:16" ht="25.5">
      <c r="A254" s="19" t="s">
        <v>35</v>
      </c>
      <c s="23" t="s">
        <v>355</v>
      </c>
      <c s="23" t="s">
        <v>709</v>
      </c>
      <c s="19" t="s">
        <v>37</v>
      </c>
      <c s="24" t="s">
        <v>710</v>
      </c>
      <c s="25" t="s">
        <v>47</v>
      </c>
      <c s="26">
        <v>5</v>
      </c>
      <c s="27">
        <v>0</v>
      </c>
      <c s="27">
        <f>ROUND(ROUND(H254,2)*ROUND(G254,3),2)</f>
      </c>
      <c r="O254">
        <f>(I254*21)/100</f>
      </c>
      <c t="s">
        <v>14</v>
      </c>
    </row>
    <row r="255" spans="1:5" ht="25.5">
      <c r="A255" s="28" t="s">
        <v>40</v>
      </c>
      <c r="E255" s="29" t="s">
        <v>711</v>
      </c>
    </row>
    <row r="256" spans="1:5" ht="12.75">
      <c r="A256" s="30" t="s">
        <v>41</v>
      </c>
      <c r="E256" s="31" t="s">
        <v>712</v>
      </c>
    </row>
    <row r="257" spans="1:5" ht="12.75">
      <c r="A257" t="s">
        <v>42</v>
      </c>
      <c r="E257" s="29" t="s">
        <v>37</v>
      </c>
    </row>
    <row r="258" spans="1:16" ht="25.5">
      <c r="A258" s="19" t="s">
        <v>35</v>
      </c>
      <c s="23" t="s">
        <v>365</v>
      </c>
      <c s="23" t="s">
        <v>713</v>
      </c>
      <c s="19" t="s">
        <v>37</v>
      </c>
      <c s="24" t="s">
        <v>714</v>
      </c>
      <c s="25" t="s">
        <v>47</v>
      </c>
      <c s="26">
        <v>3</v>
      </c>
      <c s="27">
        <v>0</v>
      </c>
      <c s="27">
        <f>ROUND(ROUND(H258,2)*ROUND(G258,3),2)</f>
      </c>
      <c r="O258">
        <f>(I258*21)/100</f>
      </c>
      <c t="s">
        <v>14</v>
      </c>
    </row>
    <row r="259" spans="1:5" ht="25.5">
      <c r="A259" s="28" t="s">
        <v>40</v>
      </c>
      <c r="E259" s="29" t="s">
        <v>715</v>
      </c>
    </row>
    <row r="260" spans="1:5" ht="12.75">
      <c r="A260" s="30" t="s">
        <v>41</v>
      </c>
      <c r="E260" s="31" t="s">
        <v>716</v>
      </c>
    </row>
    <row r="261" spans="1:5" ht="12.75">
      <c r="A261" t="s">
        <v>42</v>
      </c>
      <c r="E261" s="29" t="s">
        <v>37</v>
      </c>
    </row>
    <row r="262" spans="1:16" ht="25.5">
      <c r="A262" s="19" t="s">
        <v>35</v>
      </c>
      <c s="23" t="s">
        <v>346</v>
      </c>
      <c s="23" t="s">
        <v>717</v>
      </c>
      <c s="19" t="s">
        <v>37</v>
      </c>
      <c s="24" t="s">
        <v>718</v>
      </c>
      <c s="25" t="s">
        <v>216</v>
      </c>
      <c s="26">
        <v>186.7</v>
      </c>
      <c s="27">
        <v>0</v>
      </c>
      <c s="27">
        <f>ROUND(ROUND(H262,2)*ROUND(G262,3),2)</f>
      </c>
      <c r="O262">
        <f>(I262*21)/100</f>
      </c>
      <c t="s">
        <v>14</v>
      </c>
    </row>
    <row r="263" spans="1:5" ht="25.5">
      <c r="A263" s="28" t="s">
        <v>40</v>
      </c>
      <c r="E263" s="29" t="s">
        <v>719</v>
      </c>
    </row>
    <row r="264" spans="1:5" ht="12.75">
      <c r="A264" s="30" t="s">
        <v>41</v>
      </c>
      <c r="E264" s="31" t="s">
        <v>37</v>
      </c>
    </row>
    <row r="265" spans="1:5" ht="12.75">
      <c r="A265" t="s">
        <v>42</v>
      </c>
      <c r="E265" s="29" t="s">
        <v>37</v>
      </c>
    </row>
    <row r="266" spans="1:16" ht="25.5">
      <c r="A266" s="19" t="s">
        <v>35</v>
      </c>
      <c s="23" t="s">
        <v>364</v>
      </c>
      <c s="23" t="s">
        <v>720</v>
      </c>
      <c s="19" t="s">
        <v>37</v>
      </c>
      <c s="24" t="s">
        <v>721</v>
      </c>
      <c s="25" t="s">
        <v>47</v>
      </c>
      <c s="26">
        <v>8</v>
      </c>
      <c s="27">
        <v>0</v>
      </c>
      <c s="27">
        <f>ROUND(ROUND(H266,2)*ROUND(G266,3),2)</f>
      </c>
      <c r="O266">
        <f>(I266*21)/100</f>
      </c>
      <c t="s">
        <v>14</v>
      </c>
    </row>
    <row r="267" spans="1:5" ht="25.5">
      <c r="A267" s="28" t="s">
        <v>40</v>
      </c>
      <c r="E267" s="29" t="s">
        <v>722</v>
      </c>
    </row>
    <row r="268" spans="1:5" ht="12.75">
      <c r="A268" s="30" t="s">
        <v>41</v>
      </c>
      <c r="E268" s="31" t="s">
        <v>37</v>
      </c>
    </row>
    <row r="269" spans="1:5" ht="12.75">
      <c r="A269" t="s">
        <v>42</v>
      </c>
      <c r="E269" s="29" t="s">
        <v>37</v>
      </c>
    </row>
    <row r="270" spans="1:16" ht="12.75">
      <c r="A270" s="19" t="s">
        <v>35</v>
      </c>
      <c s="23" t="s">
        <v>368</v>
      </c>
      <c s="23" t="s">
        <v>723</v>
      </c>
      <c s="19" t="s">
        <v>37</v>
      </c>
      <c s="24" t="s">
        <v>724</v>
      </c>
      <c s="25" t="s">
        <v>725</v>
      </c>
      <c s="26">
        <v>7</v>
      </c>
      <c s="27">
        <v>0</v>
      </c>
      <c s="27">
        <f>ROUND(ROUND(H270,2)*ROUND(G270,3),2)</f>
      </c>
      <c r="O270">
        <f>(I270*21)/100</f>
      </c>
      <c t="s">
        <v>14</v>
      </c>
    </row>
    <row r="271" spans="1:5" ht="12.75">
      <c r="A271" s="28" t="s">
        <v>40</v>
      </c>
      <c r="E271" s="29" t="s">
        <v>726</v>
      </c>
    </row>
    <row r="272" spans="1:5" ht="12.75">
      <c r="A272" s="30" t="s">
        <v>41</v>
      </c>
      <c r="E272" s="31" t="s">
        <v>37</v>
      </c>
    </row>
    <row r="273" spans="1:5" ht="12.75">
      <c r="A273" t="s">
        <v>42</v>
      </c>
      <c r="E273" s="29" t="s">
        <v>37</v>
      </c>
    </row>
    <row r="274" spans="1:16" ht="12.75">
      <c r="A274" s="19" t="s">
        <v>35</v>
      </c>
      <c s="23" t="s">
        <v>352</v>
      </c>
      <c s="23" t="s">
        <v>727</v>
      </c>
      <c s="19" t="s">
        <v>37</v>
      </c>
      <c s="24" t="s">
        <v>728</v>
      </c>
      <c s="25" t="s">
        <v>729</v>
      </c>
      <c s="26">
        <v>8</v>
      </c>
      <c s="27">
        <v>0</v>
      </c>
      <c s="27">
        <f>ROUND(ROUND(H274,2)*ROUND(G274,3),2)</f>
      </c>
      <c r="O274">
        <f>(I274*21)/100</f>
      </c>
      <c t="s">
        <v>14</v>
      </c>
    </row>
    <row r="275" spans="1:5" ht="12.75">
      <c r="A275" s="28" t="s">
        <v>40</v>
      </c>
      <c r="E275" s="29" t="s">
        <v>726</v>
      </c>
    </row>
    <row r="276" spans="1:5" ht="12.75">
      <c r="A276" s="30" t="s">
        <v>41</v>
      </c>
      <c r="E276" s="31" t="s">
        <v>37</v>
      </c>
    </row>
    <row r="277" spans="1:5" ht="12.75">
      <c r="A277" t="s">
        <v>42</v>
      </c>
      <c r="E277" s="29" t="s">
        <v>37</v>
      </c>
    </row>
    <row r="278" spans="1:16" ht="12.75">
      <c r="A278" s="19" t="s">
        <v>35</v>
      </c>
      <c s="23" t="s">
        <v>371</v>
      </c>
      <c s="23" t="s">
        <v>730</v>
      </c>
      <c s="19" t="s">
        <v>37</v>
      </c>
      <c s="24" t="s">
        <v>731</v>
      </c>
      <c s="25" t="s">
        <v>47</v>
      </c>
      <c s="26">
        <v>8</v>
      </c>
      <c s="27">
        <v>0</v>
      </c>
      <c s="27">
        <f>ROUND(ROUND(H278,2)*ROUND(G278,3),2)</f>
      </c>
      <c r="O278">
        <f>(I278*21)/100</f>
      </c>
      <c t="s">
        <v>14</v>
      </c>
    </row>
    <row r="279" spans="1:5" ht="25.5">
      <c r="A279" s="28" t="s">
        <v>40</v>
      </c>
      <c r="E279" s="29" t="s">
        <v>732</v>
      </c>
    </row>
    <row r="280" spans="1:5" ht="12.75">
      <c r="A280" s="30" t="s">
        <v>41</v>
      </c>
      <c r="E280" s="31" t="s">
        <v>37</v>
      </c>
    </row>
    <row r="281" spans="1:5" ht="12.75">
      <c r="A281" t="s">
        <v>42</v>
      </c>
      <c r="E281" s="29" t="s">
        <v>37</v>
      </c>
    </row>
    <row r="282" spans="1:16" ht="12.75">
      <c r="A282" s="19" t="s">
        <v>35</v>
      </c>
      <c s="23" t="s">
        <v>466</v>
      </c>
      <c s="23" t="s">
        <v>733</v>
      </c>
      <c s="19" t="s">
        <v>37</v>
      </c>
      <c s="24" t="s">
        <v>734</v>
      </c>
      <c s="25" t="s">
        <v>47</v>
      </c>
      <c s="26">
        <v>10</v>
      </c>
      <c s="27">
        <v>0</v>
      </c>
      <c s="27">
        <f>ROUND(ROUND(H282,2)*ROUND(G282,3),2)</f>
      </c>
      <c r="O282">
        <f>(I282*21)/100</f>
      </c>
      <c t="s">
        <v>14</v>
      </c>
    </row>
    <row r="283" spans="1:5" ht="12.75">
      <c r="A283" s="28" t="s">
        <v>40</v>
      </c>
      <c r="E283" s="29" t="s">
        <v>734</v>
      </c>
    </row>
    <row r="284" spans="1:5" ht="12.75">
      <c r="A284" s="30" t="s">
        <v>41</v>
      </c>
      <c r="E284" s="31" t="s">
        <v>735</v>
      </c>
    </row>
    <row r="285" spans="1:5" ht="12.75">
      <c r="A285" t="s">
        <v>42</v>
      </c>
      <c r="E285" s="29" t="s">
        <v>37</v>
      </c>
    </row>
    <row r="286" spans="1:16" ht="12.75">
      <c r="A286" s="19" t="s">
        <v>35</v>
      </c>
      <c s="23" t="s">
        <v>524</v>
      </c>
      <c s="23" t="s">
        <v>736</v>
      </c>
      <c s="19" t="s">
        <v>37</v>
      </c>
      <c s="24" t="s">
        <v>737</v>
      </c>
      <c s="25" t="s">
        <v>47</v>
      </c>
      <c s="26">
        <v>8</v>
      </c>
      <c s="27">
        <v>0</v>
      </c>
      <c s="27">
        <f>ROUND(ROUND(H286,2)*ROUND(G286,3),2)</f>
      </c>
      <c r="O286">
        <f>(I286*21)/100</f>
      </c>
      <c t="s">
        <v>14</v>
      </c>
    </row>
    <row r="287" spans="1:5" ht="12.75">
      <c r="A287" s="28" t="s">
        <v>40</v>
      </c>
      <c r="E287" s="29" t="s">
        <v>737</v>
      </c>
    </row>
    <row r="288" spans="1:5" ht="12.75">
      <c r="A288" s="30" t="s">
        <v>41</v>
      </c>
      <c r="E288" s="31" t="s">
        <v>37</v>
      </c>
    </row>
    <row r="289" spans="1:5" ht="12.75">
      <c r="A289" t="s">
        <v>42</v>
      </c>
      <c r="E289" s="29" t="s">
        <v>37</v>
      </c>
    </row>
    <row r="290" spans="1:16" ht="25.5">
      <c r="A290" s="19" t="s">
        <v>35</v>
      </c>
      <c s="23" t="s">
        <v>525</v>
      </c>
      <c s="23" t="s">
        <v>738</v>
      </c>
      <c s="19" t="s">
        <v>37</v>
      </c>
      <c s="24" t="s">
        <v>739</v>
      </c>
      <c s="25" t="s">
        <v>47</v>
      </c>
      <c s="26">
        <v>8</v>
      </c>
      <c s="27">
        <v>0</v>
      </c>
      <c s="27">
        <f>ROUND(ROUND(H290,2)*ROUND(G290,3),2)</f>
      </c>
      <c r="O290">
        <f>(I290*21)/100</f>
      </c>
      <c t="s">
        <v>14</v>
      </c>
    </row>
    <row r="291" spans="1:5" ht="25.5">
      <c r="A291" s="28" t="s">
        <v>40</v>
      </c>
      <c r="E291" s="29" t="s">
        <v>739</v>
      </c>
    </row>
    <row r="292" spans="1:5" ht="12.75">
      <c r="A292" s="30" t="s">
        <v>41</v>
      </c>
      <c r="E292" s="31" t="s">
        <v>37</v>
      </c>
    </row>
    <row r="293" spans="1:5" ht="12.75">
      <c r="A293" t="s">
        <v>42</v>
      </c>
      <c r="E293" s="29" t="s">
        <v>37</v>
      </c>
    </row>
    <row r="294" spans="1:16" ht="12.75">
      <c r="A294" s="19" t="s">
        <v>35</v>
      </c>
      <c s="23" t="s">
        <v>446</v>
      </c>
      <c s="23" t="s">
        <v>740</v>
      </c>
      <c s="19" t="s">
        <v>37</v>
      </c>
      <c s="24" t="s">
        <v>741</v>
      </c>
      <c s="25" t="s">
        <v>47</v>
      </c>
      <c s="26">
        <v>8</v>
      </c>
      <c s="27">
        <v>0</v>
      </c>
      <c s="27">
        <f>ROUND(ROUND(H294,2)*ROUND(G294,3),2)</f>
      </c>
      <c r="O294">
        <f>(I294*21)/100</f>
      </c>
      <c t="s">
        <v>14</v>
      </c>
    </row>
    <row r="295" spans="1:5" ht="12.75">
      <c r="A295" s="28" t="s">
        <v>40</v>
      </c>
      <c r="E295" s="29" t="s">
        <v>37</v>
      </c>
    </row>
    <row r="296" spans="1:5" ht="12.75">
      <c r="A296" s="30" t="s">
        <v>41</v>
      </c>
      <c r="E296" s="31" t="s">
        <v>37</v>
      </c>
    </row>
    <row r="297" spans="1:5" ht="12.75">
      <c r="A297" t="s">
        <v>42</v>
      </c>
      <c r="E297" s="29" t="s">
        <v>37</v>
      </c>
    </row>
    <row r="298" spans="1:16" ht="25.5">
      <c r="A298" s="19" t="s">
        <v>35</v>
      </c>
      <c s="23" t="s">
        <v>742</v>
      </c>
      <c s="23" t="s">
        <v>743</v>
      </c>
      <c s="19" t="s">
        <v>37</v>
      </c>
      <c s="24" t="s">
        <v>744</v>
      </c>
      <c s="25" t="s">
        <v>47</v>
      </c>
      <c s="26">
        <v>8</v>
      </c>
      <c s="27">
        <v>0</v>
      </c>
      <c s="27">
        <f>ROUND(ROUND(H298,2)*ROUND(G298,3),2)</f>
      </c>
      <c r="O298">
        <f>(I298*21)/100</f>
      </c>
      <c t="s">
        <v>14</v>
      </c>
    </row>
    <row r="299" spans="1:5" ht="12.75">
      <c r="A299" s="28" t="s">
        <v>40</v>
      </c>
      <c r="E299" s="29" t="s">
        <v>745</v>
      </c>
    </row>
    <row r="300" spans="1:5" ht="12.75">
      <c r="A300" s="30" t="s">
        <v>41</v>
      </c>
      <c r="E300" s="31" t="s">
        <v>37</v>
      </c>
    </row>
    <row r="301" spans="1:5" ht="12.75">
      <c r="A301" t="s">
        <v>42</v>
      </c>
      <c r="E301" s="29" t="s">
        <v>37</v>
      </c>
    </row>
    <row r="302" spans="1:18" ht="12.75" customHeight="1">
      <c r="A302" s="5" t="s">
        <v>33</v>
      </c>
      <c s="5"/>
      <c s="34" t="s">
        <v>30</v>
      </c>
      <c s="5"/>
      <c s="21" t="s">
        <v>34</v>
      </c>
      <c s="5"/>
      <c s="5"/>
      <c s="5"/>
      <c s="35">
        <f>0+Q302</f>
      </c>
      <c r="O302">
        <f>0+R302</f>
      </c>
      <c r="Q302">
        <f>0+I303+I307</f>
      </c>
      <c>
        <f>0+O303+O307</f>
      </c>
    </row>
    <row r="303" spans="1:16" ht="25.5">
      <c r="A303" s="19" t="s">
        <v>35</v>
      </c>
      <c s="23" t="s">
        <v>746</v>
      </c>
      <c s="23" t="s">
        <v>372</v>
      </c>
      <c s="19" t="s">
        <v>37</v>
      </c>
      <c s="24" t="s">
        <v>373</v>
      </c>
      <c s="25" t="s">
        <v>216</v>
      </c>
      <c s="26">
        <v>35.7</v>
      </c>
      <c s="27">
        <v>0</v>
      </c>
      <c s="27">
        <f>ROUND(ROUND(H303,2)*ROUND(G303,3),2)</f>
      </c>
      <c r="O303">
        <f>(I303*21)/100</f>
      </c>
      <c t="s">
        <v>14</v>
      </c>
    </row>
    <row r="304" spans="1:5" ht="38.25">
      <c r="A304" s="28" t="s">
        <v>40</v>
      </c>
      <c r="E304" s="29" t="s">
        <v>374</v>
      </c>
    </row>
    <row r="305" spans="1:5" ht="38.25">
      <c r="A305" s="30" t="s">
        <v>41</v>
      </c>
      <c r="E305" s="37" t="s">
        <v>747</v>
      </c>
    </row>
    <row r="306" spans="1:5" ht="12.75">
      <c r="A306" t="s">
        <v>42</v>
      </c>
      <c r="E306" s="29" t="s">
        <v>37</v>
      </c>
    </row>
    <row r="307" spans="1:16" ht="12.75">
      <c r="A307" s="19" t="s">
        <v>35</v>
      </c>
      <c s="23" t="s">
        <v>748</v>
      </c>
      <c s="23" t="s">
        <v>377</v>
      </c>
      <c s="19" t="s">
        <v>37</v>
      </c>
      <c s="24" t="s">
        <v>378</v>
      </c>
      <c s="25" t="s">
        <v>216</v>
      </c>
      <c s="26">
        <v>10</v>
      </c>
      <c s="27">
        <v>0</v>
      </c>
      <c s="27">
        <f>ROUND(ROUND(H307,2)*ROUND(G307,3),2)</f>
      </c>
      <c r="O307">
        <f>(I307*21)/100</f>
      </c>
      <c t="s">
        <v>14</v>
      </c>
    </row>
    <row r="308" spans="1:5" ht="12.75">
      <c r="A308" s="28" t="s">
        <v>40</v>
      </c>
      <c r="E308" s="29" t="s">
        <v>379</v>
      </c>
    </row>
    <row r="309" spans="1:5" ht="12.75">
      <c r="A309" s="30" t="s">
        <v>41</v>
      </c>
      <c r="E309" s="31" t="s">
        <v>749</v>
      </c>
    </row>
    <row r="310" spans="1:5" ht="12.75">
      <c r="A310" t="s">
        <v>42</v>
      </c>
      <c r="E310" s="29" t="s">
        <v>37</v>
      </c>
    </row>
    <row r="311" spans="1:18" ht="12.75" customHeight="1">
      <c r="A311" s="5" t="s">
        <v>33</v>
      </c>
      <c s="5"/>
      <c s="34" t="s">
        <v>285</v>
      </c>
      <c s="5"/>
      <c s="21" t="s">
        <v>286</v>
      </c>
      <c s="5"/>
      <c s="5"/>
      <c s="5"/>
      <c s="35">
        <f>0+Q311</f>
      </c>
      <c r="O311">
        <f>0+R311</f>
      </c>
      <c r="Q311">
        <f>0+I312</f>
      </c>
      <c>
        <f>0+O312</f>
      </c>
    </row>
    <row r="312" spans="1:16" ht="12.75">
      <c r="A312" s="19" t="s">
        <v>35</v>
      </c>
      <c s="23" t="s">
        <v>750</v>
      </c>
      <c s="23" t="s">
        <v>288</v>
      </c>
      <c s="19" t="s">
        <v>37</v>
      </c>
      <c s="24" t="s">
        <v>289</v>
      </c>
      <c s="25" t="s">
        <v>198</v>
      </c>
      <c s="26">
        <v>740.82</v>
      </c>
      <c s="27">
        <v>0</v>
      </c>
      <c s="27">
        <f>ROUND(ROUND(H312,2)*ROUND(G312,3),2)</f>
      </c>
      <c r="O312">
        <f>(I312*21)/100</f>
      </c>
      <c t="s">
        <v>14</v>
      </c>
    </row>
    <row r="313" spans="1:5" ht="38.25">
      <c r="A313" s="28" t="s">
        <v>40</v>
      </c>
      <c r="E313" s="29" t="s">
        <v>290</v>
      </c>
    </row>
    <row r="314" spans="1:5" ht="12.75">
      <c r="A314" s="30" t="s">
        <v>41</v>
      </c>
      <c r="E314" s="31" t="s">
        <v>37</v>
      </c>
    </row>
    <row r="315" spans="1:5" ht="12.75">
      <c r="A315" t="s">
        <v>42</v>
      </c>
      <c r="E315" s="29" t="s">
        <v>37</v>
      </c>
    </row>
    <row r="316" spans="1:18" ht="12.75" customHeight="1">
      <c r="A316" s="5" t="s">
        <v>33</v>
      </c>
      <c s="5"/>
      <c s="34" t="s">
        <v>751</v>
      </c>
      <c s="5"/>
      <c s="21" t="s">
        <v>752</v>
      </c>
      <c s="5"/>
      <c s="5"/>
      <c s="5"/>
      <c s="35">
        <f>0+Q316</f>
      </c>
      <c r="O316">
        <f>0+R316</f>
      </c>
      <c r="Q316">
        <f>0+I317</f>
      </c>
      <c>
        <f>0+O317</f>
      </c>
    </row>
    <row r="317" spans="1:16" ht="12.75">
      <c r="A317" s="19" t="s">
        <v>35</v>
      </c>
      <c s="23" t="s">
        <v>753</v>
      </c>
      <c s="23" t="s">
        <v>754</v>
      </c>
      <c s="19" t="s">
        <v>37</v>
      </c>
      <c s="24" t="s">
        <v>755</v>
      </c>
      <c s="25" t="s">
        <v>198</v>
      </c>
      <c s="26">
        <v>3.483</v>
      </c>
      <c s="27">
        <v>0</v>
      </c>
      <c s="27">
        <f>ROUND(ROUND(H317,2)*ROUND(G317,3),2)</f>
      </c>
      <c r="O317">
        <f>(I317*21)/100</f>
      </c>
      <c t="s">
        <v>14</v>
      </c>
    </row>
    <row r="318" spans="1:5" ht="25.5">
      <c r="A318" s="28" t="s">
        <v>40</v>
      </c>
      <c r="E318" s="29" t="s">
        <v>756</v>
      </c>
    </row>
    <row r="319" spans="1:5" ht="12.75">
      <c r="A319" s="30" t="s">
        <v>41</v>
      </c>
      <c r="E319" s="31" t="s">
        <v>37</v>
      </c>
    </row>
    <row r="320" spans="1:5" ht="12.75">
      <c r="A320" t="s">
        <v>42</v>
      </c>
      <c r="E320" s="29" t="s">
        <v>37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0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0+O8+O109+O122+O135+O148+O177+O286+O291+O296</f>
      </c>
      <c t="s">
        <v>13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757</v>
      </c>
      <c s="36">
        <f>0+I8+I109+I122+I135+I148+I177+I286+I291+I296</f>
      </c>
      <c r="O3" t="s">
        <v>9</v>
      </c>
      <c t="s">
        <v>14</v>
      </c>
    </row>
    <row r="4" spans="1:16" ht="15" customHeight="1">
      <c r="A4" t="s">
        <v>7</v>
      </c>
      <c s="12" t="s">
        <v>8</v>
      </c>
      <c s="13" t="s">
        <v>757</v>
      </c>
      <c s="5"/>
      <c s="14" t="s">
        <v>16</v>
      </c>
      <c s="5"/>
      <c s="5"/>
      <c s="15"/>
      <c s="15"/>
      <c r="O4" t="s">
        <v>10</v>
      </c>
      <c t="s">
        <v>14</v>
      </c>
    </row>
    <row r="5" spans="1:16" ht="12.75" customHeight="1">
      <c r="A5" s="11" t="s">
        <v>17</v>
      </c>
      <c s="11" t="s">
        <v>19</v>
      </c>
      <c s="11" t="s">
        <v>21</v>
      </c>
      <c s="11" t="s">
        <v>22</v>
      </c>
      <c s="11" t="s">
        <v>23</v>
      </c>
      <c s="11" t="s">
        <v>25</v>
      </c>
      <c s="11" t="s">
        <v>27</v>
      </c>
      <c s="11" t="s">
        <v>28</v>
      </c>
      <c s="11"/>
      <c r="O5" t="s">
        <v>11</v>
      </c>
      <c t="s">
        <v>14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18</v>
      </c>
      <c s="11" t="s">
        <v>20</v>
      </c>
      <c s="11" t="s">
        <v>14</v>
      </c>
      <c s="11" t="s">
        <v>12</v>
      </c>
      <c s="11" t="s">
        <v>24</v>
      </c>
      <c s="11" t="s">
        <v>26</v>
      </c>
      <c s="11" t="s">
        <v>13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20</v>
      </c>
      <c s="15"/>
      <c s="21" t="s">
        <v>138</v>
      </c>
      <c s="15"/>
      <c s="15"/>
      <c s="15"/>
      <c s="22">
        <f>0+Q8</f>
      </c>
      <c r="O8">
        <f>0+R8</f>
      </c>
      <c r="Q8">
        <f>0+I9+I13+I17+I21+I25+I29+I33+I37+I41+I45+I49+I53+I57+I61+I65+I69+I73+I77+I81+I85+I89+I93+I97+I101+I105</f>
      </c>
      <c>
        <f>0+O9+O13+O17+O21+O25+O29+O33+O37+O41+O45+O49+O53+O57+O61+O65+O69+O73+O77+O81+O85+O89+O93+O97+O101+O105</f>
      </c>
    </row>
    <row r="9" spans="1:16" ht="25.5">
      <c r="A9" s="19" t="s">
        <v>35</v>
      </c>
      <c s="23" t="s">
        <v>20</v>
      </c>
      <c s="23" t="s">
        <v>139</v>
      </c>
      <c s="19" t="s">
        <v>37</v>
      </c>
      <c s="24" t="s">
        <v>140</v>
      </c>
      <c s="25" t="s">
        <v>141</v>
      </c>
      <c s="26">
        <v>53.37</v>
      </c>
      <c s="27">
        <v>0</v>
      </c>
      <c s="27">
        <f>ROUND(ROUND(H9,2)*ROUND(G9,3),2)</f>
      </c>
      <c r="O9">
        <f>(I9*21)/100</f>
      </c>
      <c t="s">
        <v>14</v>
      </c>
    </row>
    <row r="10" spans="1:5" ht="38.25">
      <c r="A10" s="28" t="s">
        <v>40</v>
      </c>
      <c r="E10" s="29" t="s">
        <v>142</v>
      </c>
    </row>
    <row r="11" spans="1:5" ht="114.75">
      <c r="A11" s="30" t="s">
        <v>41</v>
      </c>
      <c r="E11" s="37" t="s">
        <v>758</v>
      </c>
    </row>
    <row r="12" spans="1:5" ht="12.75">
      <c r="A12" t="s">
        <v>42</v>
      </c>
      <c r="E12" s="29" t="s">
        <v>37</v>
      </c>
    </row>
    <row r="13" spans="1:16" ht="25.5">
      <c r="A13" s="19" t="s">
        <v>35</v>
      </c>
      <c s="23" t="s">
        <v>14</v>
      </c>
      <c s="23" t="s">
        <v>144</v>
      </c>
      <c s="19" t="s">
        <v>37</v>
      </c>
      <c s="24" t="s">
        <v>145</v>
      </c>
      <c s="25" t="s">
        <v>141</v>
      </c>
      <c s="26">
        <v>53.37</v>
      </c>
      <c s="27">
        <v>0</v>
      </c>
      <c s="27">
        <f>ROUND(ROUND(H13,2)*ROUND(G13,3),2)</f>
      </c>
      <c r="O13">
        <f>(I13*21)/100</f>
      </c>
      <c t="s">
        <v>14</v>
      </c>
    </row>
    <row r="14" spans="1:5" ht="38.25">
      <c r="A14" s="28" t="s">
        <v>40</v>
      </c>
      <c r="E14" s="29" t="s">
        <v>146</v>
      </c>
    </row>
    <row r="15" spans="1:5" ht="25.5">
      <c r="A15" s="30" t="s">
        <v>41</v>
      </c>
      <c r="E15" s="37" t="s">
        <v>759</v>
      </c>
    </row>
    <row r="16" spans="1:5" ht="12.75">
      <c r="A16" t="s">
        <v>42</v>
      </c>
      <c r="E16" s="29" t="s">
        <v>37</v>
      </c>
    </row>
    <row r="17" spans="1:16" ht="12.75">
      <c r="A17" s="19" t="s">
        <v>35</v>
      </c>
      <c s="23" t="s">
        <v>12</v>
      </c>
      <c s="23" t="s">
        <v>294</v>
      </c>
      <c s="19" t="s">
        <v>37</v>
      </c>
      <c s="24" t="s">
        <v>295</v>
      </c>
      <c s="25" t="s">
        <v>141</v>
      </c>
      <c s="26">
        <v>47.95</v>
      </c>
      <c s="27">
        <v>0</v>
      </c>
      <c s="27">
        <f>ROUND(ROUND(H17,2)*ROUND(G17,3),2)</f>
      </c>
      <c r="O17">
        <f>(I17*21)/100</f>
      </c>
      <c t="s">
        <v>14</v>
      </c>
    </row>
    <row r="18" spans="1:5" ht="25.5">
      <c r="A18" s="28" t="s">
        <v>40</v>
      </c>
      <c r="E18" s="29" t="s">
        <v>296</v>
      </c>
    </row>
    <row r="19" spans="1:5" ht="38.25">
      <c r="A19" s="30" t="s">
        <v>41</v>
      </c>
      <c r="E19" s="37" t="s">
        <v>760</v>
      </c>
    </row>
    <row r="20" spans="1:5" ht="12.75">
      <c r="A20" t="s">
        <v>42</v>
      </c>
      <c r="E20" s="29" t="s">
        <v>37</v>
      </c>
    </row>
    <row r="21" spans="1:16" ht="12.75">
      <c r="A21" s="19" t="s">
        <v>35</v>
      </c>
      <c s="23" t="s">
        <v>24</v>
      </c>
      <c s="23" t="s">
        <v>148</v>
      </c>
      <c s="19" t="s">
        <v>37</v>
      </c>
      <c s="24" t="s">
        <v>149</v>
      </c>
      <c s="25" t="s">
        <v>141</v>
      </c>
      <c s="26">
        <v>53.37</v>
      </c>
      <c s="27">
        <v>0</v>
      </c>
      <c s="27">
        <f>ROUND(ROUND(H21,2)*ROUND(G21,3),2)</f>
      </c>
      <c r="O21">
        <f>(I21*21)/100</f>
      </c>
      <c t="s">
        <v>14</v>
      </c>
    </row>
    <row r="22" spans="1:5" ht="25.5">
      <c r="A22" s="28" t="s">
        <v>40</v>
      </c>
      <c r="E22" s="29" t="s">
        <v>150</v>
      </c>
    </row>
    <row r="23" spans="1:5" ht="114.75">
      <c r="A23" s="30" t="s">
        <v>41</v>
      </c>
      <c r="E23" s="37" t="s">
        <v>758</v>
      </c>
    </row>
    <row r="24" spans="1:5" ht="12.75">
      <c r="A24" t="s">
        <v>42</v>
      </c>
      <c r="E24" s="29" t="s">
        <v>37</v>
      </c>
    </row>
    <row r="25" spans="1:16" ht="12.75">
      <c r="A25" s="19" t="s">
        <v>35</v>
      </c>
      <c s="23" t="s">
        <v>26</v>
      </c>
      <c s="23" t="s">
        <v>151</v>
      </c>
      <c s="19" t="s">
        <v>37</v>
      </c>
      <c s="24" t="s">
        <v>152</v>
      </c>
      <c s="25" t="s">
        <v>153</v>
      </c>
      <c s="26">
        <v>160</v>
      </c>
      <c s="27">
        <v>0</v>
      </c>
      <c s="27">
        <f>ROUND(ROUND(H25,2)*ROUND(G25,3),2)</f>
      </c>
      <c r="O25">
        <f>(I25*21)/100</f>
      </c>
      <c t="s">
        <v>14</v>
      </c>
    </row>
    <row r="26" spans="1:5" ht="25.5">
      <c r="A26" s="28" t="s">
        <v>40</v>
      </c>
      <c r="E26" s="29" t="s">
        <v>154</v>
      </c>
    </row>
    <row r="27" spans="1:5" ht="25.5">
      <c r="A27" s="30" t="s">
        <v>41</v>
      </c>
      <c r="E27" s="37" t="s">
        <v>761</v>
      </c>
    </row>
    <row r="28" spans="1:5" ht="12.75">
      <c r="A28" t="s">
        <v>42</v>
      </c>
      <c r="E28" s="29" t="s">
        <v>37</v>
      </c>
    </row>
    <row r="29" spans="1:16" ht="12.75">
      <c r="A29" s="19" t="s">
        <v>35</v>
      </c>
      <c s="23" t="s">
        <v>13</v>
      </c>
      <c s="23" t="s">
        <v>618</v>
      </c>
      <c s="19" t="s">
        <v>37</v>
      </c>
      <c s="24" t="s">
        <v>619</v>
      </c>
      <c s="25" t="s">
        <v>153</v>
      </c>
      <c s="26">
        <v>444</v>
      </c>
      <c s="27">
        <v>0</v>
      </c>
      <c s="27">
        <f>ROUND(ROUND(H29,2)*ROUND(G29,3),2)</f>
      </c>
      <c r="O29">
        <f>(I29*21)/100</f>
      </c>
      <c t="s">
        <v>14</v>
      </c>
    </row>
    <row r="30" spans="1:5" ht="12.75">
      <c r="A30" s="28" t="s">
        <v>40</v>
      </c>
      <c r="E30" s="29" t="s">
        <v>620</v>
      </c>
    </row>
    <row r="31" spans="1:5" ht="25.5">
      <c r="A31" s="30" t="s">
        <v>41</v>
      </c>
      <c r="E31" s="37" t="s">
        <v>762</v>
      </c>
    </row>
    <row r="32" spans="1:5" ht="12.75">
      <c r="A32" t="s">
        <v>42</v>
      </c>
      <c r="E32" s="29" t="s">
        <v>37</v>
      </c>
    </row>
    <row r="33" spans="1:16" ht="12.75">
      <c r="A33" s="19" t="s">
        <v>35</v>
      </c>
      <c s="23" t="s">
        <v>57</v>
      </c>
      <c s="23" t="s">
        <v>156</v>
      </c>
      <c s="19" t="s">
        <v>37</v>
      </c>
      <c s="24" t="s">
        <v>157</v>
      </c>
      <c s="25" t="s">
        <v>158</v>
      </c>
      <c s="26">
        <v>32</v>
      </c>
      <c s="27">
        <v>0</v>
      </c>
      <c s="27">
        <f>ROUND(ROUND(H33,2)*ROUND(G33,3),2)</f>
      </c>
      <c r="O33">
        <f>(I33*21)/100</f>
      </c>
      <c t="s">
        <v>14</v>
      </c>
    </row>
    <row r="34" spans="1:5" ht="25.5">
      <c r="A34" s="28" t="s">
        <v>40</v>
      </c>
      <c r="E34" s="29" t="s">
        <v>159</v>
      </c>
    </row>
    <row r="35" spans="1:5" ht="12.75">
      <c r="A35" s="30" t="s">
        <v>41</v>
      </c>
      <c r="E35" s="31" t="s">
        <v>763</v>
      </c>
    </row>
    <row r="36" spans="1:5" ht="12.75">
      <c r="A36" t="s">
        <v>42</v>
      </c>
      <c r="E36" s="29" t="s">
        <v>37</v>
      </c>
    </row>
    <row r="37" spans="1:16" ht="12.75">
      <c r="A37" s="19" t="s">
        <v>35</v>
      </c>
      <c s="23" t="s">
        <v>60</v>
      </c>
      <c s="23" t="s">
        <v>623</v>
      </c>
      <c s="19" t="s">
        <v>37</v>
      </c>
      <c s="24" t="s">
        <v>624</v>
      </c>
      <c s="25" t="s">
        <v>158</v>
      </c>
      <c s="26">
        <v>37</v>
      </c>
      <c s="27">
        <v>0</v>
      </c>
      <c s="27">
        <f>ROUND(ROUND(H37,2)*ROUND(G37,3),2)</f>
      </c>
      <c r="O37">
        <f>(I37*21)/100</f>
      </c>
      <c t="s">
        <v>14</v>
      </c>
    </row>
    <row r="38" spans="1:5" ht="25.5">
      <c r="A38" s="28" t="s">
        <v>40</v>
      </c>
      <c r="E38" s="29" t="s">
        <v>625</v>
      </c>
    </row>
    <row r="39" spans="1:5" ht="12.75">
      <c r="A39" s="30" t="s">
        <v>41</v>
      </c>
      <c r="E39" s="31" t="s">
        <v>764</v>
      </c>
    </row>
    <row r="40" spans="1:5" ht="12.75">
      <c r="A40" t="s">
        <v>42</v>
      </c>
      <c r="E40" s="29" t="s">
        <v>37</v>
      </c>
    </row>
    <row r="41" spans="1:16" ht="12.75">
      <c r="A41" s="19" t="s">
        <v>35</v>
      </c>
      <c s="23" t="s">
        <v>30</v>
      </c>
      <c s="23" t="s">
        <v>385</v>
      </c>
      <c s="19" t="s">
        <v>37</v>
      </c>
      <c s="24" t="s">
        <v>386</v>
      </c>
      <c s="25" t="s">
        <v>216</v>
      </c>
      <c s="26">
        <v>0.9</v>
      </c>
      <c s="27">
        <v>0</v>
      </c>
      <c s="27">
        <f>ROUND(ROUND(H41,2)*ROUND(G41,3),2)</f>
      </c>
      <c r="O41">
        <f>(I41*21)/100</f>
      </c>
      <c t="s">
        <v>14</v>
      </c>
    </row>
    <row r="42" spans="1:5" ht="63.75">
      <c r="A42" s="28" t="s">
        <v>40</v>
      </c>
      <c r="E42" s="29" t="s">
        <v>387</v>
      </c>
    </row>
    <row r="43" spans="1:5" ht="12.75">
      <c r="A43" s="30" t="s">
        <v>41</v>
      </c>
      <c r="E43" s="31" t="s">
        <v>765</v>
      </c>
    </row>
    <row r="44" spans="1:5" ht="12.75">
      <c r="A44" t="s">
        <v>42</v>
      </c>
      <c r="E44" s="29" t="s">
        <v>37</v>
      </c>
    </row>
    <row r="45" spans="1:16" ht="12.75">
      <c r="A45" s="19" t="s">
        <v>35</v>
      </c>
      <c s="23" t="s">
        <v>32</v>
      </c>
      <c s="23" t="s">
        <v>389</v>
      </c>
      <c s="19" t="s">
        <v>37</v>
      </c>
      <c s="24" t="s">
        <v>390</v>
      </c>
      <c s="25" t="s">
        <v>216</v>
      </c>
      <c s="26">
        <v>2.7</v>
      </c>
      <c s="27">
        <v>0</v>
      </c>
      <c s="27">
        <f>ROUND(ROUND(H45,2)*ROUND(G45,3),2)</f>
      </c>
      <c r="O45">
        <f>(I45*21)/100</f>
      </c>
      <c t="s">
        <v>14</v>
      </c>
    </row>
    <row r="46" spans="1:5" ht="63.75">
      <c r="A46" s="28" t="s">
        <v>40</v>
      </c>
      <c r="E46" s="29" t="s">
        <v>391</v>
      </c>
    </row>
    <row r="47" spans="1:5" ht="25.5">
      <c r="A47" s="30" t="s">
        <v>41</v>
      </c>
      <c r="E47" s="31" t="s">
        <v>766</v>
      </c>
    </row>
    <row r="48" spans="1:5" ht="12.75">
      <c r="A48" t="s">
        <v>42</v>
      </c>
      <c r="E48" s="29" t="s">
        <v>37</v>
      </c>
    </row>
    <row r="49" spans="1:16" ht="12.75">
      <c r="A49" s="19" t="s">
        <v>35</v>
      </c>
      <c s="23" t="s">
        <v>67</v>
      </c>
      <c s="23" t="s">
        <v>393</v>
      </c>
      <c s="19" t="s">
        <v>37</v>
      </c>
      <c s="24" t="s">
        <v>394</v>
      </c>
      <c s="25" t="s">
        <v>163</v>
      </c>
      <c s="26">
        <v>6.002</v>
      </c>
      <c s="27">
        <v>0</v>
      </c>
      <c s="27">
        <f>ROUND(ROUND(H49,2)*ROUND(G49,3),2)</f>
      </c>
      <c r="O49">
        <f>(I49*21)/100</f>
      </c>
      <c t="s">
        <v>14</v>
      </c>
    </row>
    <row r="50" spans="1:5" ht="25.5">
      <c r="A50" s="28" t="s">
        <v>40</v>
      </c>
      <c r="E50" s="29" t="s">
        <v>395</v>
      </c>
    </row>
    <row r="51" spans="1:5" ht="63.75">
      <c r="A51" s="30" t="s">
        <v>41</v>
      </c>
      <c r="E51" s="37" t="s">
        <v>767</v>
      </c>
    </row>
    <row r="52" spans="1:5" ht="12.75">
      <c r="A52" t="s">
        <v>42</v>
      </c>
      <c r="E52" s="29" t="s">
        <v>37</v>
      </c>
    </row>
    <row r="53" spans="1:16" ht="25.5">
      <c r="A53" s="19" t="s">
        <v>35</v>
      </c>
      <c s="23" t="s">
        <v>71</v>
      </c>
      <c s="23" t="s">
        <v>768</v>
      </c>
      <c s="19" t="s">
        <v>37</v>
      </c>
      <c s="24" t="s">
        <v>769</v>
      </c>
      <c s="25" t="s">
        <v>163</v>
      </c>
      <c s="26">
        <v>73.852</v>
      </c>
      <c s="27">
        <v>0</v>
      </c>
      <c s="27">
        <f>ROUND(ROUND(H53,2)*ROUND(G53,3),2)</f>
      </c>
      <c r="O53">
        <f>(I53*21)/100</f>
      </c>
      <c t="s">
        <v>14</v>
      </c>
    </row>
    <row r="54" spans="1:5" ht="38.25">
      <c r="A54" s="28" t="s">
        <v>40</v>
      </c>
      <c r="E54" s="29" t="s">
        <v>770</v>
      </c>
    </row>
    <row r="55" spans="1:5" ht="140.25">
      <c r="A55" s="30" t="s">
        <v>41</v>
      </c>
      <c r="E55" s="37" t="s">
        <v>771</v>
      </c>
    </row>
    <row r="56" spans="1:5" ht="12.75">
      <c r="A56" t="s">
        <v>42</v>
      </c>
      <c r="E56" s="29" t="s">
        <v>37</v>
      </c>
    </row>
    <row r="57" spans="1:16" ht="25.5">
      <c r="A57" s="19" t="s">
        <v>35</v>
      </c>
      <c s="23" t="s">
        <v>74</v>
      </c>
      <c s="23" t="s">
        <v>772</v>
      </c>
      <c s="19" t="s">
        <v>37</v>
      </c>
      <c s="24" t="s">
        <v>773</v>
      </c>
      <c s="25" t="s">
        <v>163</v>
      </c>
      <c s="26">
        <v>36.926</v>
      </c>
      <c s="27">
        <v>0</v>
      </c>
      <c s="27">
        <f>ROUND(ROUND(H57,2)*ROUND(G57,3),2)</f>
      </c>
      <c r="O57">
        <f>(I57*21)/100</f>
      </c>
      <c t="s">
        <v>14</v>
      </c>
    </row>
    <row r="58" spans="1:5" ht="38.25">
      <c r="A58" s="28" t="s">
        <v>40</v>
      </c>
      <c r="E58" s="29" t="s">
        <v>774</v>
      </c>
    </row>
    <row r="59" spans="1:5" ht="12.75">
      <c r="A59" s="30" t="s">
        <v>41</v>
      </c>
      <c r="E59" s="31" t="s">
        <v>775</v>
      </c>
    </row>
    <row r="60" spans="1:5" ht="12.75">
      <c r="A60" t="s">
        <v>42</v>
      </c>
      <c r="E60" s="29" t="s">
        <v>37</v>
      </c>
    </row>
    <row r="61" spans="1:16" ht="25.5">
      <c r="A61" s="19" t="s">
        <v>35</v>
      </c>
      <c s="23" t="s">
        <v>77</v>
      </c>
      <c s="23" t="s">
        <v>170</v>
      </c>
      <c s="19" t="s">
        <v>37</v>
      </c>
      <c s="24" t="s">
        <v>171</v>
      </c>
      <c s="25" t="s">
        <v>163</v>
      </c>
      <c s="26">
        <v>12.309</v>
      </c>
      <c s="27">
        <v>0</v>
      </c>
      <c s="27">
        <f>ROUND(ROUND(H61,2)*ROUND(G61,3),2)</f>
      </c>
      <c r="O61">
        <f>(I61*21)/100</f>
      </c>
      <c t="s">
        <v>14</v>
      </c>
    </row>
    <row r="62" spans="1:5" ht="25.5">
      <c r="A62" s="28" t="s">
        <v>40</v>
      </c>
      <c r="E62" s="29" t="s">
        <v>172</v>
      </c>
    </row>
    <row r="63" spans="1:5" ht="12.75">
      <c r="A63" s="30" t="s">
        <v>41</v>
      </c>
      <c r="E63" s="31" t="s">
        <v>776</v>
      </c>
    </row>
    <row r="64" spans="1:5" ht="12.75">
      <c r="A64" t="s">
        <v>42</v>
      </c>
      <c r="E64" s="29" t="s">
        <v>37</v>
      </c>
    </row>
    <row r="65" spans="1:16" ht="25.5">
      <c r="A65" s="19" t="s">
        <v>35</v>
      </c>
      <c s="23" t="s">
        <v>80</v>
      </c>
      <c s="23" t="s">
        <v>174</v>
      </c>
      <c s="19" t="s">
        <v>37</v>
      </c>
      <c s="24" t="s">
        <v>175</v>
      </c>
      <c s="25" t="s">
        <v>163</v>
      </c>
      <c s="26">
        <v>12.309</v>
      </c>
      <c s="27">
        <v>0</v>
      </c>
      <c s="27">
        <f>ROUND(ROUND(H65,2)*ROUND(G65,3),2)</f>
      </c>
      <c r="O65">
        <f>(I65*21)/100</f>
      </c>
      <c t="s">
        <v>14</v>
      </c>
    </row>
    <row r="66" spans="1:5" ht="25.5">
      <c r="A66" s="28" t="s">
        <v>40</v>
      </c>
      <c r="E66" s="29" t="s">
        <v>176</v>
      </c>
    </row>
    <row r="67" spans="1:5" ht="12.75">
      <c r="A67" s="30" t="s">
        <v>41</v>
      </c>
      <c r="E67" s="31" t="s">
        <v>776</v>
      </c>
    </row>
    <row r="68" spans="1:5" ht="12.75">
      <c r="A68" t="s">
        <v>42</v>
      </c>
      <c r="E68" s="29" t="s">
        <v>37</v>
      </c>
    </row>
    <row r="69" spans="1:16" ht="12.75">
      <c r="A69" s="19" t="s">
        <v>35</v>
      </c>
      <c s="23" t="s">
        <v>83</v>
      </c>
      <c s="23" t="s">
        <v>177</v>
      </c>
      <c s="19" t="s">
        <v>37</v>
      </c>
      <c s="24" t="s">
        <v>178</v>
      </c>
      <c s="25" t="s">
        <v>141</v>
      </c>
      <c s="26">
        <v>68.517</v>
      </c>
      <c s="27">
        <v>0</v>
      </c>
      <c s="27">
        <f>ROUND(ROUND(H69,2)*ROUND(G69,3),2)</f>
      </c>
      <c r="O69">
        <f>(I69*21)/100</f>
      </c>
      <c t="s">
        <v>14</v>
      </c>
    </row>
    <row r="70" spans="1:5" ht="25.5">
      <c r="A70" s="28" t="s">
        <v>40</v>
      </c>
      <c r="E70" s="29" t="s">
        <v>179</v>
      </c>
    </row>
    <row r="71" spans="1:5" ht="38.25">
      <c r="A71" s="30" t="s">
        <v>41</v>
      </c>
      <c r="E71" s="37" t="s">
        <v>777</v>
      </c>
    </row>
    <row r="72" spans="1:5" ht="12.75">
      <c r="A72" t="s">
        <v>42</v>
      </c>
      <c r="E72" s="29" t="s">
        <v>37</v>
      </c>
    </row>
    <row r="73" spans="1:16" ht="12.75">
      <c r="A73" s="19" t="s">
        <v>35</v>
      </c>
      <c s="23" t="s">
        <v>86</v>
      </c>
      <c s="23" t="s">
        <v>181</v>
      </c>
      <c s="19" t="s">
        <v>37</v>
      </c>
      <c s="24" t="s">
        <v>182</v>
      </c>
      <c s="25" t="s">
        <v>141</v>
      </c>
      <c s="26">
        <v>68.517</v>
      </c>
      <c s="27">
        <v>0</v>
      </c>
      <c s="27">
        <f>ROUND(ROUND(H73,2)*ROUND(G73,3),2)</f>
      </c>
      <c r="O73">
        <f>(I73*21)/100</f>
      </c>
      <c t="s">
        <v>14</v>
      </c>
    </row>
    <row r="74" spans="1:5" ht="25.5">
      <c r="A74" s="28" t="s">
        <v>40</v>
      </c>
      <c r="E74" s="29" t="s">
        <v>183</v>
      </c>
    </row>
    <row r="75" spans="1:5" ht="12.75">
      <c r="A75" s="30" t="s">
        <v>41</v>
      </c>
      <c r="E75" s="31" t="s">
        <v>37</v>
      </c>
    </row>
    <row r="76" spans="1:5" ht="12.75">
      <c r="A76" t="s">
        <v>42</v>
      </c>
      <c r="E76" s="29" t="s">
        <v>37</v>
      </c>
    </row>
    <row r="77" spans="1:16" ht="12.75">
      <c r="A77" s="19" t="s">
        <v>35</v>
      </c>
      <c s="23" t="s">
        <v>89</v>
      </c>
      <c s="23" t="s">
        <v>184</v>
      </c>
      <c s="19" t="s">
        <v>37</v>
      </c>
      <c s="24" t="s">
        <v>185</v>
      </c>
      <c s="25" t="s">
        <v>163</v>
      </c>
      <c s="26">
        <v>73.852</v>
      </c>
      <c s="27">
        <v>0</v>
      </c>
      <c s="27">
        <f>ROUND(ROUND(H77,2)*ROUND(G77,3),2)</f>
      </c>
      <c r="O77">
        <f>(I77*21)/100</f>
      </c>
      <c t="s">
        <v>14</v>
      </c>
    </row>
    <row r="78" spans="1:5" ht="51">
      <c r="A78" s="28" t="s">
        <v>40</v>
      </c>
      <c r="E78" s="29" t="s">
        <v>186</v>
      </c>
    </row>
    <row r="79" spans="1:5" ht="12.75">
      <c r="A79" s="30" t="s">
        <v>41</v>
      </c>
      <c r="E79" s="31" t="s">
        <v>778</v>
      </c>
    </row>
    <row r="80" spans="1:5" ht="12.75">
      <c r="A80" t="s">
        <v>42</v>
      </c>
      <c r="E80" s="29" t="s">
        <v>37</v>
      </c>
    </row>
    <row r="81" spans="1:16" ht="12.75">
      <c r="A81" s="19" t="s">
        <v>35</v>
      </c>
      <c s="23" t="s">
        <v>93</v>
      </c>
      <c s="23" t="s">
        <v>188</v>
      </c>
      <c s="19" t="s">
        <v>37</v>
      </c>
      <c s="24" t="s">
        <v>189</v>
      </c>
      <c s="25" t="s">
        <v>163</v>
      </c>
      <c s="26">
        <v>49.235</v>
      </c>
      <c s="27">
        <v>0</v>
      </c>
      <c s="27">
        <f>ROUND(ROUND(H81,2)*ROUND(G81,3),2)</f>
      </c>
      <c r="O81">
        <f>(I81*21)/100</f>
      </c>
      <c t="s">
        <v>14</v>
      </c>
    </row>
    <row r="82" spans="1:5" ht="51">
      <c r="A82" s="28" t="s">
        <v>40</v>
      </c>
      <c r="E82" s="29" t="s">
        <v>190</v>
      </c>
    </row>
    <row r="83" spans="1:5" ht="12.75">
      <c r="A83" s="30" t="s">
        <v>41</v>
      </c>
      <c r="E83" s="31" t="s">
        <v>779</v>
      </c>
    </row>
    <row r="84" spans="1:5" ht="12.75">
      <c r="A84" t="s">
        <v>42</v>
      </c>
      <c r="E84" s="29" t="s">
        <v>37</v>
      </c>
    </row>
    <row r="85" spans="1:16" ht="12.75">
      <c r="A85" s="19" t="s">
        <v>35</v>
      </c>
      <c s="23" t="s">
        <v>96</v>
      </c>
      <c s="23" t="s">
        <v>192</v>
      </c>
      <c s="19" t="s">
        <v>37</v>
      </c>
      <c s="24" t="s">
        <v>193</v>
      </c>
      <c s="25" t="s">
        <v>163</v>
      </c>
      <c s="26">
        <v>123.087</v>
      </c>
      <c s="27">
        <v>0</v>
      </c>
      <c s="27">
        <f>ROUND(ROUND(H85,2)*ROUND(G85,3),2)</f>
      </c>
      <c r="O85">
        <f>(I85*21)/100</f>
      </c>
      <c t="s">
        <v>14</v>
      </c>
    </row>
    <row r="86" spans="1:5" ht="25.5">
      <c r="A86" s="28" t="s">
        <v>40</v>
      </c>
      <c r="E86" s="29" t="s">
        <v>194</v>
      </c>
    </row>
    <row r="87" spans="1:5" ht="89.25">
      <c r="A87" s="30" t="s">
        <v>41</v>
      </c>
      <c r="E87" s="37" t="s">
        <v>780</v>
      </c>
    </row>
    <row r="88" spans="1:5" ht="12.75">
      <c r="A88" t="s">
        <v>42</v>
      </c>
      <c r="E88" s="29" t="s">
        <v>37</v>
      </c>
    </row>
    <row r="89" spans="1:16" ht="12.75">
      <c r="A89" s="19" t="s">
        <v>35</v>
      </c>
      <c s="23" t="s">
        <v>99</v>
      </c>
      <c s="23" t="s">
        <v>196</v>
      </c>
      <c s="19" t="s">
        <v>37</v>
      </c>
      <c s="24" t="s">
        <v>197</v>
      </c>
      <c s="25" t="s">
        <v>198</v>
      </c>
      <c s="26">
        <v>17.789</v>
      </c>
      <c s="27">
        <v>0</v>
      </c>
      <c s="27">
        <f>ROUND(ROUND(H89,2)*ROUND(G89,3),2)</f>
      </c>
      <c r="O89">
        <f>(I89*21)/100</f>
      </c>
      <c t="s">
        <v>14</v>
      </c>
    </row>
    <row r="90" spans="1:5" ht="12.75">
      <c r="A90" s="28" t="s">
        <v>40</v>
      </c>
      <c r="E90" s="29" t="s">
        <v>37</v>
      </c>
    </row>
    <row r="91" spans="1:5" ht="12.75">
      <c r="A91" s="30" t="s">
        <v>41</v>
      </c>
      <c r="E91" s="31" t="s">
        <v>781</v>
      </c>
    </row>
    <row r="92" spans="1:5" ht="12.75">
      <c r="A92" t="s">
        <v>42</v>
      </c>
      <c r="E92" s="29" t="s">
        <v>37</v>
      </c>
    </row>
    <row r="93" spans="1:16" ht="12.75">
      <c r="A93" s="19" t="s">
        <v>35</v>
      </c>
      <c s="23" t="s">
        <v>102</v>
      </c>
      <c s="23" t="s">
        <v>200</v>
      </c>
      <c s="19" t="s">
        <v>37</v>
      </c>
      <c s="24" t="s">
        <v>201</v>
      </c>
      <c s="25" t="s">
        <v>163</v>
      </c>
      <c s="26">
        <v>98.997</v>
      </c>
      <c s="27">
        <v>0</v>
      </c>
      <c s="27">
        <f>ROUND(ROUND(H93,2)*ROUND(G93,3),2)</f>
      </c>
      <c r="O93">
        <f>(I93*21)/100</f>
      </c>
      <c t="s">
        <v>14</v>
      </c>
    </row>
    <row r="94" spans="1:5" ht="25.5">
      <c r="A94" s="28" t="s">
        <v>40</v>
      </c>
      <c r="E94" s="29" t="s">
        <v>202</v>
      </c>
    </row>
    <row r="95" spans="1:5" ht="51">
      <c r="A95" s="30" t="s">
        <v>41</v>
      </c>
      <c r="E95" s="31" t="s">
        <v>782</v>
      </c>
    </row>
    <row r="96" spans="1:5" ht="12.75">
      <c r="A96" t="s">
        <v>42</v>
      </c>
      <c r="E96" s="29" t="s">
        <v>37</v>
      </c>
    </row>
    <row r="97" spans="1:16" ht="25.5">
      <c r="A97" s="19" t="s">
        <v>35</v>
      </c>
      <c s="23" t="s">
        <v>108</v>
      </c>
      <c s="23" t="s">
        <v>204</v>
      </c>
      <c s="19" t="s">
        <v>37</v>
      </c>
      <c s="24" t="s">
        <v>205</v>
      </c>
      <c s="25" t="s">
        <v>163</v>
      </c>
      <c s="26">
        <v>22.879</v>
      </c>
      <c s="27">
        <v>0</v>
      </c>
      <c s="27">
        <f>ROUND(ROUND(H97,2)*ROUND(G97,3),2)</f>
      </c>
      <c r="O97">
        <f>(I97*21)/100</f>
      </c>
      <c t="s">
        <v>14</v>
      </c>
    </row>
    <row r="98" spans="1:5" ht="25.5">
      <c r="A98" s="28" t="s">
        <v>40</v>
      </c>
      <c r="E98" s="29" t="s">
        <v>205</v>
      </c>
    </row>
    <row r="99" spans="1:5" ht="25.5">
      <c r="A99" s="30" t="s">
        <v>41</v>
      </c>
      <c r="E99" s="31" t="s">
        <v>783</v>
      </c>
    </row>
    <row r="100" spans="1:5" ht="12.75">
      <c r="A100" t="s">
        <v>42</v>
      </c>
      <c r="E100" s="29" t="s">
        <v>37</v>
      </c>
    </row>
    <row r="101" spans="1:16" ht="12.75">
      <c r="A101" s="19" t="s">
        <v>35</v>
      </c>
      <c s="23" t="s">
        <v>111</v>
      </c>
      <c s="23" t="s">
        <v>645</v>
      </c>
      <c s="19" t="s">
        <v>37</v>
      </c>
      <c s="24" t="s">
        <v>646</v>
      </c>
      <c s="25" t="s">
        <v>198</v>
      </c>
      <c s="26">
        <v>45.758</v>
      </c>
      <c s="27">
        <v>0</v>
      </c>
      <c s="27">
        <f>ROUND(ROUND(H101,2)*ROUND(G101,3),2)</f>
      </c>
      <c r="O101">
        <f>(I101*21)/100</f>
      </c>
      <c t="s">
        <v>14</v>
      </c>
    </row>
    <row r="102" spans="1:5" ht="12.75">
      <c r="A102" s="28" t="s">
        <v>40</v>
      </c>
      <c r="E102" s="29" t="s">
        <v>646</v>
      </c>
    </row>
    <row r="103" spans="1:5" ht="12.75">
      <c r="A103" s="30" t="s">
        <v>41</v>
      </c>
      <c r="E103" s="31" t="s">
        <v>784</v>
      </c>
    </row>
    <row r="104" spans="1:5" ht="12.75">
      <c r="A104" t="s">
        <v>42</v>
      </c>
      <c r="E104" s="29" t="s">
        <v>37</v>
      </c>
    </row>
    <row r="105" spans="1:16" ht="12.75">
      <c r="A105" s="19" t="s">
        <v>35</v>
      </c>
      <c s="23" t="s">
        <v>105</v>
      </c>
      <c s="23" t="s">
        <v>210</v>
      </c>
      <c s="19" t="s">
        <v>37</v>
      </c>
      <c s="24" t="s">
        <v>211</v>
      </c>
      <c s="25" t="s">
        <v>198</v>
      </c>
      <c s="26">
        <v>183.144</v>
      </c>
      <c s="27">
        <v>0</v>
      </c>
      <c s="27">
        <f>ROUND(ROUND(H105,2)*ROUND(G105,3),2)</f>
      </c>
      <c r="O105">
        <f>(I105*21)/100</f>
      </c>
      <c t="s">
        <v>14</v>
      </c>
    </row>
    <row r="106" spans="1:5" ht="12.75">
      <c r="A106" s="28" t="s">
        <v>40</v>
      </c>
      <c r="E106" s="29" t="s">
        <v>211</v>
      </c>
    </row>
    <row r="107" spans="1:5" ht="12.75">
      <c r="A107" s="30" t="s">
        <v>41</v>
      </c>
      <c r="E107" s="31" t="s">
        <v>785</v>
      </c>
    </row>
    <row r="108" spans="1:5" ht="12.75">
      <c r="A108" t="s">
        <v>42</v>
      </c>
      <c r="E108" s="29" t="s">
        <v>37</v>
      </c>
    </row>
    <row r="109" spans="1:18" ht="12.75" customHeight="1">
      <c r="A109" s="5" t="s">
        <v>33</v>
      </c>
      <c s="5"/>
      <c s="34" t="s">
        <v>14</v>
      </c>
      <c s="5"/>
      <c s="21" t="s">
        <v>213</v>
      </c>
      <c s="5"/>
      <c s="5"/>
      <c s="5"/>
      <c s="35">
        <f>0+Q109</f>
      </c>
      <c r="O109">
        <f>0+R109</f>
      </c>
      <c r="Q109">
        <f>0+I110+I114+I118</f>
      </c>
      <c>
        <f>0+O110+O114+O118</f>
      </c>
    </row>
    <row r="110" spans="1:16" ht="12.75">
      <c r="A110" s="19" t="s">
        <v>35</v>
      </c>
      <c s="23" t="s">
        <v>259</v>
      </c>
      <c s="23" t="s">
        <v>786</v>
      </c>
      <c s="19" t="s">
        <v>37</v>
      </c>
      <c s="24" t="s">
        <v>224</v>
      </c>
      <c s="25" t="s">
        <v>141</v>
      </c>
      <c s="26">
        <v>18.47</v>
      </c>
      <c s="27">
        <v>0</v>
      </c>
      <c s="27">
        <f>ROUND(ROUND(H110,2)*ROUND(G110,3),2)</f>
      </c>
      <c r="O110">
        <f>(I110*21)/100</f>
      </c>
      <c t="s">
        <v>14</v>
      </c>
    </row>
    <row r="111" spans="1:5" ht="12.75">
      <c r="A111" s="28" t="s">
        <v>40</v>
      </c>
      <c r="E111" s="29" t="s">
        <v>224</v>
      </c>
    </row>
    <row r="112" spans="1:5" ht="25.5">
      <c r="A112" s="30" t="s">
        <v>41</v>
      </c>
      <c r="E112" s="31" t="s">
        <v>787</v>
      </c>
    </row>
    <row r="113" spans="1:5" ht="12.75">
      <c r="A113" t="s">
        <v>42</v>
      </c>
      <c r="E113" s="29" t="s">
        <v>37</v>
      </c>
    </row>
    <row r="114" spans="1:16" ht="25.5">
      <c r="A114" s="19" t="s">
        <v>35</v>
      </c>
      <c s="23" t="s">
        <v>274</v>
      </c>
      <c s="23" t="s">
        <v>214</v>
      </c>
      <c s="19" t="s">
        <v>37</v>
      </c>
      <c s="24" t="s">
        <v>215</v>
      </c>
      <c s="25" t="s">
        <v>216</v>
      </c>
      <c s="26">
        <v>14.175</v>
      </c>
      <c s="27">
        <v>0</v>
      </c>
      <c s="27">
        <f>ROUND(ROUND(H114,2)*ROUND(G114,3),2)</f>
      </c>
      <c r="O114">
        <f>(I114*21)/100</f>
      </c>
      <c t="s">
        <v>14</v>
      </c>
    </row>
    <row r="115" spans="1:5" ht="38.25">
      <c r="A115" s="28" t="s">
        <v>40</v>
      </c>
      <c r="E115" s="29" t="s">
        <v>217</v>
      </c>
    </row>
    <row r="116" spans="1:5" ht="38.25">
      <c r="A116" s="30" t="s">
        <v>41</v>
      </c>
      <c r="E116" s="31" t="s">
        <v>788</v>
      </c>
    </row>
    <row r="117" spans="1:5" ht="12.75">
      <c r="A117" t="s">
        <v>42</v>
      </c>
      <c r="E117" s="29" t="s">
        <v>37</v>
      </c>
    </row>
    <row r="118" spans="1:16" ht="12.75">
      <c r="A118" s="19" t="s">
        <v>35</v>
      </c>
      <c s="23" t="s">
        <v>262</v>
      </c>
      <c s="23" t="s">
        <v>219</v>
      </c>
      <c s="19" t="s">
        <v>37</v>
      </c>
      <c s="24" t="s">
        <v>220</v>
      </c>
      <c s="25" t="s">
        <v>141</v>
      </c>
      <c s="26">
        <v>15.593</v>
      </c>
      <c s="27">
        <v>0</v>
      </c>
      <c s="27">
        <f>ROUND(ROUND(H118,2)*ROUND(G118,3),2)</f>
      </c>
      <c r="O118">
        <f>(I118*21)/100</f>
      </c>
      <c t="s">
        <v>14</v>
      </c>
    </row>
    <row r="119" spans="1:5" ht="25.5">
      <c r="A119" s="28" t="s">
        <v>40</v>
      </c>
      <c r="E119" s="29" t="s">
        <v>221</v>
      </c>
    </row>
    <row r="120" spans="1:5" ht="12.75">
      <c r="A120" s="30" t="s">
        <v>41</v>
      </c>
      <c r="E120" s="31" t="s">
        <v>789</v>
      </c>
    </row>
    <row r="121" spans="1:5" ht="12.75">
      <c r="A121" t="s">
        <v>42</v>
      </c>
      <c r="E121" s="29" t="s">
        <v>37</v>
      </c>
    </row>
    <row r="122" spans="1:18" ht="12.75" customHeight="1">
      <c r="A122" s="5" t="s">
        <v>33</v>
      </c>
      <c s="5"/>
      <c s="34" t="s">
        <v>12</v>
      </c>
      <c s="5"/>
      <c s="21" t="s">
        <v>652</v>
      </c>
      <c s="5"/>
      <c s="5"/>
      <c s="5"/>
      <c s="35">
        <f>0+Q122</f>
      </c>
      <c r="O122">
        <f>0+R122</f>
      </c>
      <c r="Q122">
        <f>0+I123+I127+I131</f>
      </c>
      <c>
        <f>0+O123+O127+O131</f>
      </c>
    </row>
    <row r="123" spans="1:16" ht="12.75">
      <c r="A123" s="19" t="s">
        <v>35</v>
      </c>
      <c s="23" t="s">
        <v>278</v>
      </c>
      <c s="23" t="s">
        <v>653</v>
      </c>
      <c s="19" t="s">
        <v>37</v>
      </c>
      <c s="24" t="s">
        <v>654</v>
      </c>
      <c s="25" t="s">
        <v>163</v>
      </c>
      <c s="26">
        <v>1.341</v>
      </c>
      <c s="27">
        <v>0</v>
      </c>
      <c s="27">
        <f>ROUND(ROUND(H123,2)*ROUND(G123,3),2)</f>
      </c>
      <c r="O123">
        <f>(I123*21)/100</f>
      </c>
      <c t="s">
        <v>14</v>
      </c>
    </row>
    <row r="124" spans="1:5" ht="25.5">
      <c r="A124" s="28" t="s">
        <v>40</v>
      </c>
      <c r="E124" s="29" t="s">
        <v>655</v>
      </c>
    </row>
    <row r="125" spans="1:5" ht="102">
      <c r="A125" s="30" t="s">
        <v>41</v>
      </c>
      <c r="E125" s="37" t="s">
        <v>790</v>
      </c>
    </row>
    <row r="126" spans="1:5" ht="12.75">
      <c r="A126" t="s">
        <v>42</v>
      </c>
      <c r="E126" s="29" t="s">
        <v>37</v>
      </c>
    </row>
    <row r="127" spans="1:16" ht="12.75">
      <c r="A127" s="19" t="s">
        <v>35</v>
      </c>
      <c s="23" t="s">
        <v>282</v>
      </c>
      <c s="23" t="s">
        <v>657</v>
      </c>
      <c s="19" t="s">
        <v>37</v>
      </c>
      <c s="24" t="s">
        <v>658</v>
      </c>
      <c s="25" t="s">
        <v>163</v>
      </c>
      <c s="26">
        <v>0.809</v>
      </c>
      <c s="27">
        <v>0</v>
      </c>
      <c s="27">
        <f>ROUND(ROUND(H127,2)*ROUND(G127,3),2)</f>
      </c>
      <c r="O127">
        <f>(I127*21)/100</f>
      </c>
      <c t="s">
        <v>14</v>
      </c>
    </row>
    <row r="128" spans="1:5" ht="12.75">
      <c r="A128" s="28" t="s">
        <v>40</v>
      </c>
      <c r="E128" s="29" t="s">
        <v>37</v>
      </c>
    </row>
    <row r="129" spans="1:5" ht="76.5">
      <c r="A129" s="30" t="s">
        <v>41</v>
      </c>
      <c r="E129" s="37" t="s">
        <v>791</v>
      </c>
    </row>
    <row r="130" spans="1:5" ht="12.75">
      <c r="A130" t="s">
        <v>42</v>
      </c>
      <c r="E130" s="29" t="s">
        <v>37</v>
      </c>
    </row>
    <row r="131" spans="1:16" ht="12.75">
      <c r="A131" s="19" t="s">
        <v>35</v>
      </c>
      <c s="23" t="s">
        <v>287</v>
      </c>
      <c s="23" t="s">
        <v>660</v>
      </c>
      <c s="19" t="s">
        <v>37</v>
      </c>
      <c s="24" t="s">
        <v>661</v>
      </c>
      <c s="25" t="s">
        <v>216</v>
      </c>
      <c s="26">
        <v>56.4</v>
      </c>
      <c s="27">
        <v>0</v>
      </c>
      <c s="27">
        <f>ROUND(ROUND(H131,2)*ROUND(G131,3),2)</f>
      </c>
      <c r="O131">
        <f>(I131*21)/100</f>
      </c>
      <c t="s">
        <v>14</v>
      </c>
    </row>
    <row r="132" spans="1:5" ht="12.75">
      <c r="A132" s="28" t="s">
        <v>40</v>
      </c>
      <c r="E132" s="29" t="s">
        <v>662</v>
      </c>
    </row>
    <row r="133" spans="1:5" ht="12.75">
      <c r="A133" s="30" t="s">
        <v>41</v>
      </c>
      <c r="E133" s="31" t="s">
        <v>792</v>
      </c>
    </row>
    <row r="134" spans="1:5" ht="12.75">
      <c r="A134" t="s">
        <v>42</v>
      </c>
      <c r="E134" s="29" t="s">
        <v>37</v>
      </c>
    </row>
    <row r="135" spans="1:18" ht="12.75" customHeight="1">
      <c r="A135" s="5" t="s">
        <v>33</v>
      </c>
      <c s="5"/>
      <c s="34" t="s">
        <v>24</v>
      </c>
      <c s="5"/>
      <c s="21" t="s">
        <v>225</v>
      </c>
      <c s="5"/>
      <c s="5"/>
      <c s="5"/>
      <c s="35">
        <f>0+Q135</f>
      </c>
      <c r="O135">
        <f>0+R135</f>
      </c>
      <c r="Q135">
        <f>0+I136+I140+I144</f>
      </c>
      <c>
        <f>0+O136+O140+O144</f>
      </c>
    </row>
    <row r="136" spans="1:16" ht="12.75">
      <c r="A136" s="19" t="s">
        <v>35</v>
      </c>
      <c s="23" t="s">
        <v>250</v>
      </c>
      <c s="23" t="s">
        <v>228</v>
      </c>
      <c s="19" t="s">
        <v>37</v>
      </c>
      <c s="24" t="s">
        <v>229</v>
      </c>
      <c s="25" t="s">
        <v>163</v>
      </c>
      <c s="26">
        <v>5.562</v>
      </c>
      <c s="27">
        <v>0</v>
      </c>
      <c s="27">
        <f>ROUND(ROUND(H136,2)*ROUND(G136,3),2)</f>
      </c>
      <c r="O136">
        <f>(I136*21)/100</f>
      </c>
      <c t="s">
        <v>14</v>
      </c>
    </row>
    <row r="137" spans="1:5" ht="25.5">
      <c r="A137" s="28" t="s">
        <v>40</v>
      </c>
      <c r="E137" s="29" t="s">
        <v>230</v>
      </c>
    </row>
    <row r="138" spans="1:5" ht="114.75">
      <c r="A138" s="30" t="s">
        <v>41</v>
      </c>
      <c r="E138" s="37" t="s">
        <v>793</v>
      </c>
    </row>
    <row r="139" spans="1:5" ht="12.75">
      <c r="A139" t="s">
        <v>42</v>
      </c>
      <c r="E139" s="29" t="s">
        <v>37</v>
      </c>
    </row>
    <row r="140" spans="1:16" ht="12.75">
      <c r="A140" s="19" t="s">
        <v>35</v>
      </c>
      <c s="23" t="s">
        <v>247</v>
      </c>
      <c s="23" t="s">
        <v>664</v>
      </c>
      <c s="19" t="s">
        <v>37</v>
      </c>
      <c s="24" t="s">
        <v>665</v>
      </c>
      <c s="25" t="s">
        <v>163</v>
      </c>
      <c s="26">
        <v>0.675</v>
      </c>
      <c s="27">
        <v>0</v>
      </c>
      <c s="27">
        <f>ROUND(ROUND(H140,2)*ROUND(G140,3),2)</f>
      </c>
      <c r="O140">
        <f>(I140*21)/100</f>
      </c>
      <c t="s">
        <v>14</v>
      </c>
    </row>
    <row r="141" spans="1:5" ht="25.5">
      <c r="A141" s="28" t="s">
        <v>40</v>
      </c>
      <c r="E141" s="29" t="s">
        <v>666</v>
      </c>
    </row>
    <row r="142" spans="1:5" ht="38.25">
      <c r="A142" s="30" t="s">
        <v>41</v>
      </c>
      <c r="E142" s="37" t="s">
        <v>794</v>
      </c>
    </row>
    <row r="143" spans="1:5" ht="12.75">
      <c r="A143" t="s">
        <v>42</v>
      </c>
      <c r="E143" s="29" t="s">
        <v>37</v>
      </c>
    </row>
    <row r="144" spans="1:16" ht="12.75">
      <c r="A144" s="19" t="s">
        <v>35</v>
      </c>
      <c s="23" t="s">
        <v>336</v>
      </c>
      <c s="23" t="s">
        <v>668</v>
      </c>
      <c s="19" t="s">
        <v>37</v>
      </c>
      <c s="24" t="s">
        <v>669</v>
      </c>
      <c s="25" t="s">
        <v>163</v>
      </c>
      <c s="26">
        <v>12.727</v>
      </c>
      <c s="27">
        <v>0</v>
      </c>
      <c s="27">
        <f>ROUND(ROUND(H144,2)*ROUND(G144,3),2)</f>
      </c>
      <c r="O144">
        <f>(I144*21)/100</f>
      </c>
      <c t="s">
        <v>14</v>
      </c>
    </row>
    <row r="145" spans="1:5" ht="25.5">
      <c r="A145" s="28" t="s">
        <v>40</v>
      </c>
      <c r="E145" s="29" t="s">
        <v>670</v>
      </c>
    </row>
    <row r="146" spans="1:5" ht="25.5">
      <c r="A146" s="30" t="s">
        <v>41</v>
      </c>
      <c r="E146" s="31" t="s">
        <v>795</v>
      </c>
    </row>
    <row r="147" spans="1:5" ht="12.75">
      <c r="A147" t="s">
        <v>42</v>
      </c>
      <c r="E147" s="29" t="s">
        <v>37</v>
      </c>
    </row>
    <row r="148" spans="1:18" ht="12.75" customHeight="1">
      <c r="A148" s="5" t="s">
        <v>33</v>
      </c>
      <c s="5"/>
      <c s="34" t="s">
        <v>26</v>
      </c>
      <c s="5"/>
      <c s="21" t="s">
        <v>235</v>
      </c>
      <c s="5"/>
      <c s="5"/>
      <c s="5"/>
      <c s="35">
        <f>0+Q148</f>
      </c>
      <c r="O148">
        <f>0+R148</f>
      </c>
      <c r="Q148">
        <f>0+I149+I153+I157+I161+I165+I169+I173</f>
      </c>
      <c>
        <f>0+O149+O153+O157+O161+O165+O169+O173</f>
      </c>
    </row>
    <row r="149" spans="1:16" ht="12.75">
      <c r="A149" s="19" t="s">
        <v>35</v>
      </c>
      <c s="23" t="s">
        <v>114</v>
      </c>
      <c s="23" t="s">
        <v>318</v>
      </c>
      <c s="19" t="s">
        <v>37</v>
      </c>
      <c s="24" t="s">
        <v>319</v>
      </c>
      <c s="25" t="s">
        <v>141</v>
      </c>
      <c s="26">
        <v>2.25</v>
      </c>
      <c s="27">
        <v>0</v>
      </c>
      <c s="27">
        <f>ROUND(ROUND(H149,2)*ROUND(G149,3),2)</f>
      </c>
      <c r="O149">
        <f>(I149*21)/100</f>
      </c>
      <c t="s">
        <v>14</v>
      </c>
    </row>
    <row r="150" spans="1:5" ht="25.5">
      <c r="A150" s="28" t="s">
        <v>40</v>
      </c>
      <c r="E150" s="29" t="s">
        <v>320</v>
      </c>
    </row>
    <row r="151" spans="1:5" ht="25.5">
      <c r="A151" s="30" t="s">
        <v>41</v>
      </c>
      <c r="E151" s="31" t="s">
        <v>796</v>
      </c>
    </row>
    <row r="152" spans="1:5" ht="12.75">
      <c r="A152" t="s">
        <v>42</v>
      </c>
      <c r="E152" s="29" t="s">
        <v>37</v>
      </c>
    </row>
    <row r="153" spans="1:16" ht="12.75">
      <c r="A153" s="19" t="s">
        <v>35</v>
      </c>
      <c s="23" t="s">
        <v>119</v>
      </c>
      <c s="23" t="s">
        <v>322</v>
      </c>
      <c s="19" t="s">
        <v>37</v>
      </c>
      <c s="24" t="s">
        <v>323</v>
      </c>
      <c s="25" t="s">
        <v>141</v>
      </c>
      <c s="26">
        <v>2.25</v>
      </c>
      <c s="27">
        <v>0</v>
      </c>
      <c s="27">
        <f>ROUND(ROUND(H153,2)*ROUND(G153,3),2)</f>
      </c>
      <c r="O153">
        <f>(I153*21)/100</f>
      </c>
      <c t="s">
        <v>14</v>
      </c>
    </row>
    <row r="154" spans="1:5" ht="25.5">
      <c r="A154" s="28" t="s">
        <v>40</v>
      </c>
      <c r="E154" s="29" t="s">
        <v>324</v>
      </c>
    </row>
    <row r="155" spans="1:5" ht="12.75">
      <c r="A155" s="30" t="s">
        <v>41</v>
      </c>
      <c r="E155" s="31" t="s">
        <v>37</v>
      </c>
    </row>
    <row r="156" spans="1:5" ht="12.75">
      <c r="A156" t="s">
        <v>42</v>
      </c>
      <c r="E156" s="29" t="s">
        <v>37</v>
      </c>
    </row>
    <row r="157" spans="1:16" ht="25.5">
      <c r="A157" s="19" t="s">
        <v>35</v>
      </c>
      <c s="23" t="s">
        <v>122</v>
      </c>
      <c s="23" t="s">
        <v>236</v>
      </c>
      <c s="19" t="s">
        <v>37</v>
      </c>
      <c s="24" t="s">
        <v>237</v>
      </c>
      <c s="25" t="s">
        <v>141</v>
      </c>
      <c s="26">
        <v>53.37</v>
      </c>
      <c s="27">
        <v>0</v>
      </c>
      <c s="27">
        <f>ROUND(ROUND(H157,2)*ROUND(G157,3),2)</f>
      </c>
      <c r="O157">
        <f>(I157*21)/100</f>
      </c>
      <c t="s">
        <v>14</v>
      </c>
    </row>
    <row r="158" spans="1:5" ht="25.5">
      <c r="A158" s="28" t="s">
        <v>40</v>
      </c>
      <c r="E158" s="29" t="s">
        <v>238</v>
      </c>
    </row>
    <row r="159" spans="1:5" ht="114.75">
      <c r="A159" s="30" t="s">
        <v>41</v>
      </c>
      <c r="E159" s="37" t="s">
        <v>758</v>
      </c>
    </row>
    <row r="160" spans="1:5" ht="12.75">
      <c r="A160" t="s">
        <v>42</v>
      </c>
      <c r="E160" s="29" t="s">
        <v>37</v>
      </c>
    </row>
    <row r="161" spans="1:16" ht="12.75">
      <c r="A161" s="19" t="s">
        <v>35</v>
      </c>
      <c s="23" t="s">
        <v>127</v>
      </c>
      <c s="23" t="s">
        <v>239</v>
      </c>
      <c s="19" t="s">
        <v>37</v>
      </c>
      <c s="24" t="s">
        <v>240</v>
      </c>
      <c s="25" t="s">
        <v>141</v>
      </c>
      <c s="26">
        <v>53.37</v>
      </c>
      <c s="27">
        <v>0</v>
      </c>
      <c s="27">
        <f>ROUND(ROUND(H161,2)*ROUND(G161,3),2)</f>
      </c>
      <c r="O161">
        <f>(I161*21)/100</f>
      </c>
      <c t="s">
        <v>14</v>
      </c>
    </row>
    <row r="162" spans="1:5" ht="25.5">
      <c r="A162" s="28" t="s">
        <v>40</v>
      </c>
      <c r="E162" s="29" t="s">
        <v>241</v>
      </c>
    </row>
    <row r="163" spans="1:5" ht="12.75">
      <c r="A163" s="30" t="s">
        <v>41</v>
      </c>
      <c r="E163" s="31" t="s">
        <v>37</v>
      </c>
    </row>
    <row r="164" spans="1:5" ht="12.75">
      <c r="A164" t="s">
        <v>42</v>
      </c>
      <c r="E164" s="29" t="s">
        <v>37</v>
      </c>
    </row>
    <row r="165" spans="1:16" ht="12.75">
      <c r="A165" s="19" t="s">
        <v>35</v>
      </c>
      <c s="23" t="s">
        <v>131</v>
      </c>
      <c s="23" t="s">
        <v>242</v>
      </c>
      <c s="19" t="s">
        <v>37</v>
      </c>
      <c s="24" t="s">
        <v>243</v>
      </c>
      <c s="25" t="s">
        <v>141</v>
      </c>
      <c s="26">
        <v>53.37</v>
      </c>
      <c s="27">
        <v>0</v>
      </c>
      <c s="27">
        <f>ROUND(ROUND(H165,2)*ROUND(G165,3),2)</f>
      </c>
      <c r="O165">
        <f>(I165*21)/100</f>
      </c>
      <c t="s">
        <v>14</v>
      </c>
    </row>
    <row r="166" spans="1:5" ht="25.5">
      <c r="A166" s="28" t="s">
        <v>40</v>
      </c>
      <c r="E166" s="29" t="s">
        <v>244</v>
      </c>
    </row>
    <row r="167" spans="1:5" ht="12.75">
      <c r="A167" s="30" t="s">
        <v>41</v>
      </c>
      <c r="E167" s="31" t="s">
        <v>37</v>
      </c>
    </row>
    <row r="168" spans="1:5" ht="12.75">
      <c r="A168" t="s">
        <v>42</v>
      </c>
      <c r="E168" s="29" t="s">
        <v>37</v>
      </c>
    </row>
    <row r="169" spans="1:16" ht="12.75">
      <c r="A169" s="19" t="s">
        <v>35</v>
      </c>
      <c s="23" t="s">
        <v>134</v>
      </c>
      <c s="23" t="s">
        <v>325</v>
      </c>
      <c s="19" t="s">
        <v>37</v>
      </c>
      <c s="24" t="s">
        <v>326</v>
      </c>
      <c s="25" t="s">
        <v>141</v>
      </c>
      <c s="26">
        <v>47.95</v>
      </c>
      <c s="27">
        <v>0</v>
      </c>
      <c s="27">
        <f>ROUND(ROUND(H169,2)*ROUND(G169,3),2)</f>
      </c>
      <c r="O169">
        <f>(I169*21)/100</f>
      </c>
      <c t="s">
        <v>14</v>
      </c>
    </row>
    <row r="170" spans="1:5" ht="25.5">
      <c r="A170" s="28" t="s">
        <v>40</v>
      </c>
      <c r="E170" s="29" t="s">
        <v>327</v>
      </c>
    </row>
    <row r="171" spans="1:5" ht="12.75">
      <c r="A171" s="30" t="s">
        <v>41</v>
      </c>
      <c r="E171" s="31" t="s">
        <v>37</v>
      </c>
    </row>
    <row r="172" spans="1:5" ht="12.75">
      <c r="A172" t="s">
        <v>42</v>
      </c>
      <c r="E172" s="29" t="s">
        <v>37</v>
      </c>
    </row>
    <row r="173" spans="1:16" ht="25.5">
      <c r="A173" s="19" t="s">
        <v>35</v>
      </c>
      <c s="23" t="s">
        <v>255</v>
      </c>
      <c s="23" t="s">
        <v>328</v>
      </c>
      <c s="19" t="s">
        <v>37</v>
      </c>
      <c s="24" t="s">
        <v>329</v>
      </c>
      <c s="25" t="s">
        <v>141</v>
      </c>
      <c s="26">
        <v>47.95</v>
      </c>
      <c s="27">
        <v>0</v>
      </c>
      <c s="27">
        <f>ROUND(ROUND(H173,2)*ROUND(G173,3),2)</f>
      </c>
      <c r="O173">
        <f>(I173*21)/100</f>
      </c>
      <c t="s">
        <v>14</v>
      </c>
    </row>
    <row r="174" spans="1:5" ht="25.5">
      <c r="A174" s="28" t="s">
        <v>40</v>
      </c>
      <c r="E174" s="29" t="s">
        <v>330</v>
      </c>
    </row>
    <row r="175" spans="1:5" ht="38.25">
      <c r="A175" s="30" t="s">
        <v>41</v>
      </c>
      <c r="E175" s="37" t="s">
        <v>760</v>
      </c>
    </row>
    <row r="176" spans="1:5" ht="12.75">
      <c r="A176" t="s">
        <v>42</v>
      </c>
      <c r="E176" s="29" t="s">
        <v>37</v>
      </c>
    </row>
    <row r="177" spans="1:18" ht="12.75" customHeight="1">
      <c r="A177" s="5" t="s">
        <v>33</v>
      </c>
      <c s="5"/>
      <c s="34" t="s">
        <v>60</v>
      </c>
      <c s="5"/>
      <c s="21" t="s">
        <v>254</v>
      </c>
      <c s="5"/>
      <c s="5"/>
      <c s="5"/>
      <c s="35">
        <f>0+Q177</f>
      </c>
      <c r="O177">
        <f>0+R177</f>
      </c>
      <c r="Q177">
        <f>0+I178+I182+I186+I190+I194+I198+I202+I206+I210+I214+I218+I222+I226+I230+I234+I238+I242+I246+I250+I254+I258+I262+I266+I270+I274+I278+I282</f>
      </c>
      <c>
        <f>0+O178+O182+O186+O190+O194+O198+O202+O206+O210+O214+O218+O222+O226+O230+O234+O238+O242+O246+O250+O254+O258+O262+O266+O270+O274+O278+O282</f>
      </c>
    </row>
    <row r="178" spans="1:16" ht="12.75">
      <c r="A178" s="19" t="s">
        <v>35</v>
      </c>
      <c s="23" t="s">
        <v>363</v>
      </c>
      <c s="23" t="s">
        <v>673</v>
      </c>
      <c s="19" t="s">
        <v>37</v>
      </c>
      <c s="24" t="s">
        <v>674</v>
      </c>
      <c s="25" t="s">
        <v>47</v>
      </c>
      <c s="26">
        <v>5</v>
      </c>
      <c s="27">
        <v>0</v>
      </c>
      <c s="27">
        <f>ROUND(ROUND(H178,2)*ROUND(G178,3),2)</f>
      </c>
      <c r="O178">
        <f>(I178*21)/100</f>
      </c>
      <c t="s">
        <v>14</v>
      </c>
    </row>
    <row r="179" spans="1:5" ht="25.5">
      <c r="A179" s="28" t="s">
        <v>40</v>
      </c>
      <c r="E179" s="29" t="s">
        <v>675</v>
      </c>
    </row>
    <row r="180" spans="1:5" ht="12.75">
      <c r="A180" s="30" t="s">
        <v>41</v>
      </c>
      <c r="E180" s="31" t="s">
        <v>37</v>
      </c>
    </row>
    <row r="181" spans="1:5" ht="12.75">
      <c r="A181" t="s">
        <v>42</v>
      </c>
      <c r="E181" s="29" t="s">
        <v>37</v>
      </c>
    </row>
    <row r="182" spans="1:16" ht="12.75">
      <c r="A182" s="19" t="s">
        <v>35</v>
      </c>
      <c s="23" t="s">
        <v>365</v>
      </c>
      <c s="23" t="s">
        <v>797</v>
      </c>
      <c s="19" t="s">
        <v>37</v>
      </c>
      <c s="24" t="s">
        <v>798</v>
      </c>
      <c s="25" t="s">
        <v>47</v>
      </c>
      <c s="26">
        <v>1</v>
      </c>
      <c s="27">
        <v>0</v>
      </c>
      <c s="27">
        <f>ROUND(ROUND(H182,2)*ROUND(G182,3),2)</f>
      </c>
      <c r="O182">
        <f>(I182*21)/100</f>
      </c>
      <c t="s">
        <v>14</v>
      </c>
    </row>
    <row r="183" spans="1:5" ht="25.5">
      <c r="A183" s="28" t="s">
        <v>40</v>
      </c>
      <c r="E183" s="29" t="s">
        <v>799</v>
      </c>
    </row>
    <row r="184" spans="1:5" ht="12.75">
      <c r="A184" s="30" t="s">
        <v>41</v>
      </c>
      <c r="E184" s="31" t="s">
        <v>37</v>
      </c>
    </row>
    <row r="185" spans="1:5" ht="12.75">
      <c r="A185" t="s">
        <v>42</v>
      </c>
      <c r="E185" s="29" t="s">
        <v>37</v>
      </c>
    </row>
    <row r="186" spans="1:16" ht="12.75">
      <c r="A186" s="19" t="s">
        <v>35</v>
      </c>
      <c s="23" t="s">
        <v>528</v>
      </c>
      <c s="23" t="s">
        <v>677</v>
      </c>
      <c s="19" t="s">
        <v>37</v>
      </c>
      <c s="24" t="s">
        <v>678</v>
      </c>
      <c s="25" t="s">
        <v>47</v>
      </c>
      <c s="26">
        <v>3</v>
      </c>
      <c s="27">
        <v>0</v>
      </c>
      <c s="27">
        <f>ROUND(ROUND(H186,2)*ROUND(G186,3),2)</f>
      </c>
      <c r="O186">
        <f>(I186*21)/100</f>
      </c>
      <c t="s">
        <v>14</v>
      </c>
    </row>
    <row r="187" spans="1:5" ht="12.75">
      <c r="A187" s="28" t="s">
        <v>40</v>
      </c>
      <c r="E187" s="29" t="s">
        <v>678</v>
      </c>
    </row>
    <row r="188" spans="1:5" ht="12.75">
      <c r="A188" s="30" t="s">
        <v>41</v>
      </c>
      <c r="E188" s="31" t="s">
        <v>37</v>
      </c>
    </row>
    <row r="189" spans="1:5" ht="12.75">
      <c r="A189" t="s">
        <v>42</v>
      </c>
      <c r="E189" s="29" t="s">
        <v>37</v>
      </c>
    </row>
    <row r="190" spans="1:16" ht="25.5">
      <c r="A190" s="19" t="s">
        <v>35</v>
      </c>
      <c s="23" t="s">
        <v>474</v>
      </c>
      <c s="23" t="s">
        <v>682</v>
      </c>
      <c s="19" t="s">
        <v>37</v>
      </c>
      <c s="24" t="s">
        <v>683</v>
      </c>
      <c s="25" t="s">
        <v>216</v>
      </c>
      <c s="26">
        <v>0.9</v>
      </c>
      <c s="27">
        <v>0</v>
      </c>
      <c s="27">
        <f>ROUND(ROUND(H190,2)*ROUND(G190,3),2)</f>
      </c>
      <c r="O190">
        <f>(I190*21)/100</f>
      </c>
      <c t="s">
        <v>14</v>
      </c>
    </row>
    <row r="191" spans="1:5" ht="12.75">
      <c r="A191" s="28" t="s">
        <v>40</v>
      </c>
      <c r="E191" s="29" t="s">
        <v>37</v>
      </c>
    </row>
    <row r="192" spans="1:5" ht="12.75">
      <c r="A192" s="30" t="s">
        <v>41</v>
      </c>
      <c r="E192" s="31" t="s">
        <v>800</v>
      </c>
    </row>
    <row r="193" spans="1:5" ht="12.75">
      <c r="A193" t="s">
        <v>42</v>
      </c>
      <c r="E193" s="29" t="s">
        <v>37</v>
      </c>
    </row>
    <row r="194" spans="1:16" ht="12.75">
      <c r="A194" s="19" t="s">
        <v>35</v>
      </c>
      <c s="23" t="s">
        <v>525</v>
      </c>
      <c s="23" t="s">
        <v>685</v>
      </c>
      <c s="19" t="s">
        <v>37</v>
      </c>
      <c s="24" t="s">
        <v>686</v>
      </c>
      <c s="25" t="s">
        <v>47</v>
      </c>
      <c s="26">
        <v>3</v>
      </c>
      <c s="27">
        <v>0</v>
      </c>
      <c s="27">
        <f>ROUND(ROUND(H194,2)*ROUND(G194,3),2)</f>
      </c>
      <c r="O194">
        <f>(I194*21)/100</f>
      </c>
      <c t="s">
        <v>14</v>
      </c>
    </row>
    <row r="195" spans="1:5" ht="12.75">
      <c r="A195" s="28" t="s">
        <v>40</v>
      </c>
      <c r="E195" s="29" t="s">
        <v>686</v>
      </c>
    </row>
    <row r="196" spans="1:5" ht="12.75">
      <c r="A196" s="30" t="s">
        <v>41</v>
      </c>
      <c r="E196" s="31" t="s">
        <v>37</v>
      </c>
    </row>
    <row r="197" spans="1:5" ht="12.75">
      <c r="A197" t="s">
        <v>42</v>
      </c>
      <c r="E197" s="29" t="s">
        <v>37</v>
      </c>
    </row>
    <row r="198" spans="1:16" ht="12.75">
      <c r="A198" s="19" t="s">
        <v>35</v>
      </c>
      <c s="23" t="s">
        <v>371</v>
      </c>
      <c s="23" t="s">
        <v>687</v>
      </c>
      <c s="19" t="s">
        <v>37</v>
      </c>
      <c s="24" t="s">
        <v>688</v>
      </c>
      <c s="25" t="s">
        <v>47</v>
      </c>
      <c s="26">
        <v>1</v>
      </c>
      <c s="27">
        <v>0</v>
      </c>
      <c s="27">
        <f>ROUND(ROUND(H198,2)*ROUND(G198,3),2)</f>
      </c>
      <c r="O198">
        <f>(I198*21)/100</f>
      </c>
      <c t="s">
        <v>14</v>
      </c>
    </row>
    <row r="199" spans="1:5" ht="12.75">
      <c r="A199" s="28" t="s">
        <v>40</v>
      </c>
      <c r="E199" s="29" t="s">
        <v>688</v>
      </c>
    </row>
    <row r="200" spans="1:5" ht="12.75">
      <c r="A200" s="30" t="s">
        <v>41</v>
      </c>
      <c r="E200" s="31" t="s">
        <v>37</v>
      </c>
    </row>
    <row r="201" spans="1:5" ht="12.75">
      <c r="A201" t="s">
        <v>42</v>
      </c>
      <c r="E201" s="29" t="s">
        <v>37</v>
      </c>
    </row>
    <row r="202" spans="1:16" ht="12.75">
      <c r="A202" s="19" t="s">
        <v>35</v>
      </c>
      <c s="23" t="s">
        <v>376</v>
      </c>
      <c s="23" t="s">
        <v>689</v>
      </c>
      <c s="19" t="s">
        <v>37</v>
      </c>
      <c s="24" t="s">
        <v>690</v>
      </c>
      <c s="25" t="s">
        <v>47</v>
      </c>
      <c s="26">
        <v>2</v>
      </c>
      <c s="27">
        <v>0</v>
      </c>
      <c s="27">
        <f>ROUND(ROUND(H202,2)*ROUND(G202,3),2)</f>
      </c>
      <c r="O202">
        <f>(I202*21)/100</f>
      </c>
      <c t="s">
        <v>14</v>
      </c>
    </row>
    <row r="203" spans="1:5" ht="12.75">
      <c r="A203" s="28" t="s">
        <v>40</v>
      </c>
      <c r="E203" s="29" t="s">
        <v>690</v>
      </c>
    </row>
    <row r="204" spans="1:5" ht="12.75">
      <c r="A204" s="30" t="s">
        <v>41</v>
      </c>
      <c r="E204" s="31" t="s">
        <v>37</v>
      </c>
    </row>
    <row r="205" spans="1:5" ht="12.75">
      <c r="A205" t="s">
        <v>42</v>
      </c>
      <c r="E205" s="29" t="s">
        <v>37</v>
      </c>
    </row>
    <row r="206" spans="1:16" ht="12.75">
      <c r="A206" s="19" t="s">
        <v>35</v>
      </c>
      <c s="23" t="s">
        <v>381</v>
      </c>
      <c s="23" t="s">
        <v>801</v>
      </c>
      <c s="19" t="s">
        <v>37</v>
      </c>
      <c s="24" t="s">
        <v>802</v>
      </c>
      <c s="25" t="s">
        <v>47</v>
      </c>
      <c s="26">
        <v>1</v>
      </c>
      <c s="27">
        <v>0</v>
      </c>
      <c s="27">
        <f>ROUND(ROUND(H206,2)*ROUND(G206,3),2)</f>
      </c>
      <c r="O206">
        <f>(I206*21)/100</f>
      </c>
      <c t="s">
        <v>14</v>
      </c>
    </row>
    <row r="207" spans="1:5" ht="12.75">
      <c r="A207" s="28" t="s">
        <v>40</v>
      </c>
      <c r="E207" s="29" t="s">
        <v>803</v>
      </c>
    </row>
    <row r="208" spans="1:5" ht="12.75">
      <c r="A208" s="30" t="s">
        <v>41</v>
      </c>
      <c r="E208" s="31" t="s">
        <v>37</v>
      </c>
    </row>
    <row r="209" spans="1:5" ht="12.75">
      <c r="A209" t="s">
        <v>42</v>
      </c>
      <c r="E209" s="29" t="s">
        <v>37</v>
      </c>
    </row>
    <row r="210" spans="1:16" ht="12.75">
      <c r="A210" s="19" t="s">
        <v>35</v>
      </c>
      <c s="23" t="s">
        <v>466</v>
      </c>
      <c s="23" t="s">
        <v>804</v>
      </c>
      <c s="19" t="s">
        <v>37</v>
      </c>
      <c s="24" t="s">
        <v>805</v>
      </c>
      <c s="25" t="s">
        <v>47</v>
      </c>
      <c s="26">
        <v>1</v>
      </c>
      <c s="27">
        <v>0</v>
      </c>
      <c s="27">
        <f>ROUND(ROUND(H210,2)*ROUND(G210,3),2)</f>
      </c>
      <c r="O210">
        <f>(I210*21)/100</f>
      </c>
      <c t="s">
        <v>14</v>
      </c>
    </row>
    <row r="211" spans="1:5" ht="12.75">
      <c r="A211" s="28" t="s">
        <v>40</v>
      </c>
      <c r="E211" s="29" t="s">
        <v>805</v>
      </c>
    </row>
    <row r="212" spans="1:5" ht="12.75">
      <c r="A212" s="30" t="s">
        <v>41</v>
      </c>
      <c r="E212" s="31" t="s">
        <v>37</v>
      </c>
    </row>
    <row r="213" spans="1:5" ht="12.75">
      <c r="A213" t="s">
        <v>42</v>
      </c>
      <c r="E213" s="29" t="s">
        <v>37</v>
      </c>
    </row>
    <row r="214" spans="1:16" ht="12.75">
      <c r="A214" s="19" t="s">
        <v>35</v>
      </c>
      <c s="23" t="s">
        <v>364</v>
      </c>
      <c s="23" t="s">
        <v>691</v>
      </c>
      <c s="19" t="s">
        <v>37</v>
      </c>
      <c s="24" t="s">
        <v>692</v>
      </c>
      <c s="25" t="s">
        <v>47</v>
      </c>
      <c s="26">
        <v>1</v>
      </c>
      <c s="27">
        <v>0</v>
      </c>
      <c s="27">
        <f>ROUND(ROUND(H214,2)*ROUND(G214,3),2)</f>
      </c>
      <c r="O214">
        <f>(I214*21)/100</f>
      </c>
      <c t="s">
        <v>14</v>
      </c>
    </row>
    <row r="215" spans="1:5" ht="12.75">
      <c r="A215" s="28" t="s">
        <v>40</v>
      </c>
      <c r="E215" s="29" t="s">
        <v>692</v>
      </c>
    </row>
    <row r="216" spans="1:5" ht="12.75">
      <c r="A216" s="30" t="s">
        <v>41</v>
      </c>
      <c r="E216" s="31" t="s">
        <v>37</v>
      </c>
    </row>
    <row r="217" spans="1:5" ht="12.75">
      <c r="A217" t="s">
        <v>42</v>
      </c>
      <c r="E217" s="29" t="s">
        <v>37</v>
      </c>
    </row>
    <row r="218" spans="1:16" ht="12.75">
      <c r="A218" s="19" t="s">
        <v>35</v>
      </c>
      <c s="23" t="s">
        <v>355</v>
      </c>
      <c s="23" t="s">
        <v>697</v>
      </c>
      <c s="19" t="s">
        <v>37</v>
      </c>
      <c s="24" t="s">
        <v>698</v>
      </c>
      <c s="25" t="s">
        <v>47</v>
      </c>
      <c s="26">
        <v>4</v>
      </c>
      <c s="27">
        <v>0</v>
      </c>
      <c s="27">
        <f>ROUND(ROUND(H218,2)*ROUND(G218,3),2)</f>
      </c>
      <c r="O218">
        <f>(I218*21)/100</f>
      </c>
      <c t="s">
        <v>14</v>
      </c>
    </row>
    <row r="219" spans="1:5" ht="12.75">
      <c r="A219" s="28" t="s">
        <v>40</v>
      </c>
      <c r="E219" s="29" t="s">
        <v>698</v>
      </c>
    </row>
    <row r="220" spans="1:5" ht="12.75">
      <c r="A220" s="30" t="s">
        <v>41</v>
      </c>
      <c r="E220" s="31" t="s">
        <v>37</v>
      </c>
    </row>
    <row r="221" spans="1:5" ht="12.75">
      <c r="A221" t="s">
        <v>42</v>
      </c>
      <c r="E221" s="29" t="s">
        <v>37</v>
      </c>
    </row>
    <row r="222" spans="1:16" ht="12.75">
      <c r="A222" s="19" t="s">
        <v>35</v>
      </c>
      <c s="23" t="s">
        <v>368</v>
      </c>
      <c s="23" t="s">
        <v>806</v>
      </c>
      <c s="19" t="s">
        <v>37</v>
      </c>
      <c s="24" t="s">
        <v>807</v>
      </c>
      <c s="25" t="s">
        <v>47</v>
      </c>
      <c s="26">
        <v>1</v>
      </c>
      <c s="27">
        <v>0</v>
      </c>
      <c s="27">
        <f>ROUND(ROUND(H222,2)*ROUND(G222,3),2)</f>
      </c>
      <c r="O222">
        <f>(I222*21)/100</f>
      </c>
      <c t="s">
        <v>14</v>
      </c>
    </row>
    <row r="223" spans="1:5" ht="12.75">
      <c r="A223" s="28" t="s">
        <v>40</v>
      </c>
      <c r="E223" s="29" t="s">
        <v>807</v>
      </c>
    </row>
    <row r="224" spans="1:5" ht="12.75">
      <c r="A224" s="30" t="s">
        <v>41</v>
      </c>
      <c r="E224" s="31" t="s">
        <v>37</v>
      </c>
    </row>
    <row r="225" spans="1:5" ht="12.75">
      <c r="A225" t="s">
        <v>42</v>
      </c>
      <c r="E225" s="29" t="s">
        <v>37</v>
      </c>
    </row>
    <row r="226" spans="1:16" ht="12.75">
      <c r="A226" s="19" t="s">
        <v>35</v>
      </c>
      <c s="23" t="s">
        <v>512</v>
      </c>
      <c s="23" t="s">
        <v>699</v>
      </c>
      <c s="19" t="s">
        <v>37</v>
      </c>
      <c s="24" t="s">
        <v>700</v>
      </c>
      <c s="25" t="s">
        <v>47</v>
      </c>
      <c s="26">
        <v>2</v>
      </c>
      <c s="27">
        <v>0</v>
      </c>
      <c s="27">
        <f>ROUND(ROUND(H226,2)*ROUND(G226,3),2)</f>
      </c>
      <c r="O226">
        <f>(I226*21)/100</f>
      </c>
      <c t="s">
        <v>14</v>
      </c>
    </row>
    <row r="227" spans="1:5" ht="12.75">
      <c r="A227" s="28" t="s">
        <v>40</v>
      </c>
      <c r="E227" s="29" t="s">
        <v>700</v>
      </c>
    </row>
    <row r="228" spans="1:5" ht="12.75">
      <c r="A228" s="30" t="s">
        <v>41</v>
      </c>
      <c r="E228" s="31" t="s">
        <v>37</v>
      </c>
    </row>
    <row r="229" spans="1:5" ht="12.75">
      <c r="A229" t="s">
        <v>42</v>
      </c>
      <c r="E229" s="29" t="s">
        <v>37</v>
      </c>
    </row>
    <row r="230" spans="1:16" ht="12.75">
      <c r="A230" s="19" t="s">
        <v>35</v>
      </c>
      <c s="23" t="s">
        <v>523</v>
      </c>
      <c s="23" t="s">
        <v>808</v>
      </c>
      <c s="19" t="s">
        <v>37</v>
      </c>
      <c s="24" t="s">
        <v>809</v>
      </c>
      <c s="25" t="s">
        <v>47</v>
      </c>
      <c s="26">
        <v>1</v>
      </c>
      <c s="27">
        <v>0</v>
      </c>
      <c s="27">
        <f>ROUND(ROUND(H230,2)*ROUND(G230,3),2)</f>
      </c>
      <c r="O230">
        <f>(I230*21)/100</f>
      </c>
      <c t="s">
        <v>14</v>
      </c>
    </row>
    <row r="231" spans="1:5" ht="25.5">
      <c r="A231" s="28" t="s">
        <v>40</v>
      </c>
      <c r="E231" s="29" t="s">
        <v>810</v>
      </c>
    </row>
    <row r="232" spans="1:5" ht="12.75">
      <c r="A232" s="30" t="s">
        <v>41</v>
      </c>
      <c r="E232" s="31" t="s">
        <v>37</v>
      </c>
    </row>
    <row r="233" spans="1:5" ht="12.75">
      <c r="A233" t="s">
        <v>42</v>
      </c>
      <c r="E233" s="29" t="s">
        <v>37</v>
      </c>
    </row>
    <row r="234" spans="1:16" ht="12.75">
      <c r="A234" s="19" t="s">
        <v>35</v>
      </c>
      <c s="23" t="s">
        <v>519</v>
      </c>
      <c s="23" t="s">
        <v>701</v>
      </c>
      <c s="19" t="s">
        <v>37</v>
      </c>
      <c s="24" t="s">
        <v>702</v>
      </c>
      <c s="25" t="s">
        <v>47</v>
      </c>
      <c s="26">
        <v>1</v>
      </c>
      <c s="27">
        <v>0</v>
      </c>
      <c s="27">
        <f>ROUND(ROUND(H234,2)*ROUND(G234,3),2)</f>
      </c>
      <c r="O234">
        <f>(I234*21)/100</f>
      </c>
      <c t="s">
        <v>14</v>
      </c>
    </row>
    <row r="235" spans="1:5" ht="25.5">
      <c r="A235" s="28" t="s">
        <v>40</v>
      </c>
      <c r="E235" s="29" t="s">
        <v>703</v>
      </c>
    </row>
    <row r="236" spans="1:5" ht="12.75">
      <c r="A236" s="30" t="s">
        <v>41</v>
      </c>
      <c r="E236" s="31" t="s">
        <v>37</v>
      </c>
    </row>
    <row r="237" spans="1:5" ht="12.75">
      <c r="A237" t="s">
        <v>42</v>
      </c>
      <c r="E237" s="29" t="s">
        <v>37</v>
      </c>
    </row>
    <row r="238" spans="1:16" ht="12.75">
      <c r="A238" s="19" t="s">
        <v>35</v>
      </c>
      <c s="23" t="s">
        <v>332</v>
      </c>
      <c s="23" t="s">
        <v>704</v>
      </c>
      <c s="19" t="s">
        <v>37</v>
      </c>
      <c s="24" t="s">
        <v>705</v>
      </c>
      <c s="25" t="s">
        <v>47</v>
      </c>
      <c s="26">
        <v>7</v>
      </c>
      <c s="27">
        <v>0</v>
      </c>
      <c s="27">
        <f>ROUND(ROUND(H238,2)*ROUND(G238,3),2)</f>
      </c>
      <c r="O238">
        <f>(I238*21)/100</f>
      </c>
      <c t="s">
        <v>14</v>
      </c>
    </row>
    <row r="239" spans="1:5" ht="12.75">
      <c r="A239" s="28" t="s">
        <v>40</v>
      </c>
      <c r="E239" s="29" t="s">
        <v>705</v>
      </c>
    </row>
    <row r="240" spans="1:5" ht="12.75">
      <c r="A240" s="30" t="s">
        <v>41</v>
      </c>
      <c r="E240" s="31" t="s">
        <v>37</v>
      </c>
    </row>
    <row r="241" spans="1:5" ht="12.75">
      <c r="A241" t="s">
        <v>42</v>
      </c>
      <c r="E241" s="29" t="s">
        <v>37</v>
      </c>
    </row>
    <row r="242" spans="1:16" ht="12.75">
      <c r="A242" s="19" t="s">
        <v>35</v>
      </c>
      <c s="23" t="s">
        <v>524</v>
      </c>
      <c s="23" t="s">
        <v>811</v>
      </c>
      <c s="19" t="s">
        <v>37</v>
      </c>
      <c s="24" t="s">
        <v>812</v>
      </c>
      <c s="25" t="s">
        <v>47</v>
      </c>
      <c s="26">
        <v>1</v>
      </c>
      <c s="27">
        <v>0</v>
      </c>
      <c s="27">
        <f>ROUND(ROUND(H242,2)*ROUND(G242,3),2)</f>
      </c>
      <c r="O242">
        <f>(I242*21)/100</f>
      </c>
      <c t="s">
        <v>14</v>
      </c>
    </row>
    <row r="243" spans="1:5" ht="25.5">
      <c r="A243" s="28" t="s">
        <v>40</v>
      </c>
      <c r="E243" s="29" t="s">
        <v>813</v>
      </c>
    </row>
    <row r="244" spans="1:5" ht="12.75">
      <c r="A244" s="30" t="s">
        <v>41</v>
      </c>
      <c r="E244" s="31" t="s">
        <v>37</v>
      </c>
    </row>
    <row r="245" spans="1:5" ht="12.75">
      <c r="A245" t="s">
        <v>42</v>
      </c>
      <c r="E245" s="29" t="s">
        <v>37</v>
      </c>
    </row>
    <row r="246" spans="1:16" ht="12.75">
      <c r="A246" s="19" t="s">
        <v>35</v>
      </c>
      <c s="23" t="s">
        <v>359</v>
      </c>
      <c s="23" t="s">
        <v>706</v>
      </c>
      <c s="19" t="s">
        <v>37</v>
      </c>
      <c s="24" t="s">
        <v>707</v>
      </c>
      <c s="25" t="s">
        <v>216</v>
      </c>
      <c s="26">
        <v>57.246</v>
      </c>
      <c s="27">
        <v>0</v>
      </c>
      <c s="27">
        <f>ROUND(ROUND(H246,2)*ROUND(G246,3),2)</f>
      </c>
      <c r="O246">
        <f>(I246*21)/100</f>
      </c>
      <c t="s">
        <v>14</v>
      </c>
    </row>
    <row r="247" spans="1:5" ht="12.75">
      <c r="A247" s="28" t="s">
        <v>40</v>
      </c>
      <c r="E247" s="29" t="s">
        <v>707</v>
      </c>
    </row>
    <row r="248" spans="1:5" ht="25.5">
      <c r="A248" s="30" t="s">
        <v>41</v>
      </c>
      <c r="E248" s="31" t="s">
        <v>814</v>
      </c>
    </row>
    <row r="249" spans="1:5" ht="12.75">
      <c r="A249" t="s">
        <v>42</v>
      </c>
      <c r="E249" s="29" t="s">
        <v>37</v>
      </c>
    </row>
    <row r="250" spans="1:16" ht="25.5">
      <c r="A250" s="19" t="s">
        <v>35</v>
      </c>
      <c s="23" t="s">
        <v>340</v>
      </c>
      <c s="23" t="s">
        <v>717</v>
      </c>
      <c s="19" t="s">
        <v>37</v>
      </c>
      <c s="24" t="s">
        <v>718</v>
      </c>
      <c s="25" t="s">
        <v>216</v>
      </c>
      <c s="26">
        <v>56.4</v>
      </c>
      <c s="27">
        <v>0</v>
      </c>
      <c s="27">
        <f>ROUND(ROUND(H250,2)*ROUND(G250,3),2)</f>
      </c>
      <c r="O250">
        <f>(I250*21)/100</f>
      </c>
      <c t="s">
        <v>14</v>
      </c>
    </row>
    <row r="251" spans="1:5" ht="25.5">
      <c r="A251" s="28" t="s">
        <v>40</v>
      </c>
      <c r="E251" s="29" t="s">
        <v>719</v>
      </c>
    </row>
    <row r="252" spans="1:5" ht="12.75">
      <c r="A252" s="30" t="s">
        <v>41</v>
      </c>
      <c r="E252" s="31" t="s">
        <v>37</v>
      </c>
    </row>
    <row r="253" spans="1:5" ht="12.75">
      <c r="A253" t="s">
        <v>42</v>
      </c>
      <c r="E253" s="29" t="s">
        <v>37</v>
      </c>
    </row>
    <row r="254" spans="1:16" ht="12.75">
      <c r="A254" s="19" t="s">
        <v>35</v>
      </c>
      <c s="23" t="s">
        <v>343</v>
      </c>
      <c s="23" t="s">
        <v>723</v>
      </c>
      <c s="19" t="s">
        <v>37</v>
      </c>
      <c s="24" t="s">
        <v>724</v>
      </c>
      <c s="25" t="s">
        <v>725</v>
      </c>
      <c s="26">
        <v>3</v>
      </c>
      <c s="27">
        <v>0</v>
      </c>
      <c s="27">
        <f>ROUND(ROUND(H254,2)*ROUND(G254,3),2)</f>
      </c>
      <c r="O254">
        <f>(I254*21)/100</f>
      </c>
      <c t="s">
        <v>14</v>
      </c>
    </row>
    <row r="255" spans="1:5" ht="12.75">
      <c r="A255" s="28" t="s">
        <v>40</v>
      </c>
      <c r="E255" s="29" t="s">
        <v>726</v>
      </c>
    </row>
    <row r="256" spans="1:5" ht="12.75">
      <c r="A256" s="30" t="s">
        <v>41</v>
      </c>
      <c r="E256" s="31" t="s">
        <v>37</v>
      </c>
    </row>
    <row r="257" spans="1:5" ht="12.75">
      <c r="A257" t="s">
        <v>42</v>
      </c>
      <c r="E257" s="29" t="s">
        <v>37</v>
      </c>
    </row>
    <row r="258" spans="1:16" ht="12.75">
      <c r="A258" s="19" t="s">
        <v>35</v>
      </c>
      <c s="23" t="s">
        <v>349</v>
      </c>
      <c s="23" t="s">
        <v>727</v>
      </c>
      <c s="19" t="s">
        <v>37</v>
      </c>
      <c s="24" t="s">
        <v>728</v>
      </c>
      <c s="25" t="s">
        <v>729</v>
      </c>
      <c s="26">
        <v>3</v>
      </c>
      <c s="27">
        <v>0</v>
      </c>
      <c s="27">
        <f>ROUND(ROUND(H258,2)*ROUND(G258,3),2)</f>
      </c>
      <c r="O258">
        <f>(I258*21)/100</f>
      </c>
      <c t="s">
        <v>14</v>
      </c>
    </row>
    <row r="259" spans="1:5" ht="12.75">
      <c r="A259" s="28" t="s">
        <v>40</v>
      </c>
      <c r="E259" s="29" t="s">
        <v>726</v>
      </c>
    </row>
    <row r="260" spans="1:5" ht="12.75">
      <c r="A260" s="30" t="s">
        <v>41</v>
      </c>
      <c r="E260" s="31" t="s">
        <v>37</v>
      </c>
    </row>
    <row r="261" spans="1:5" ht="12.75">
      <c r="A261" t="s">
        <v>42</v>
      </c>
      <c r="E261" s="29" t="s">
        <v>37</v>
      </c>
    </row>
    <row r="262" spans="1:16" ht="12.75">
      <c r="A262" s="19" t="s">
        <v>35</v>
      </c>
      <c s="23" t="s">
        <v>346</v>
      </c>
      <c s="23" t="s">
        <v>730</v>
      </c>
      <c s="19" t="s">
        <v>37</v>
      </c>
      <c s="24" t="s">
        <v>731</v>
      </c>
      <c s="25" t="s">
        <v>47</v>
      </c>
      <c s="26">
        <v>5</v>
      </c>
      <c s="27">
        <v>0</v>
      </c>
      <c s="27">
        <f>ROUND(ROUND(H262,2)*ROUND(G262,3),2)</f>
      </c>
      <c r="O262">
        <f>(I262*21)/100</f>
      </c>
      <c t="s">
        <v>14</v>
      </c>
    </row>
    <row r="263" spans="1:5" ht="25.5">
      <c r="A263" s="28" t="s">
        <v>40</v>
      </c>
      <c r="E263" s="29" t="s">
        <v>732</v>
      </c>
    </row>
    <row r="264" spans="1:5" ht="12.75">
      <c r="A264" s="30" t="s">
        <v>41</v>
      </c>
      <c r="E264" s="31" t="s">
        <v>37</v>
      </c>
    </row>
    <row r="265" spans="1:5" ht="12.75">
      <c r="A265" t="s">
        <v>42</v>
      </c>
      <c r="E265" s="29" t="s">
        <v>37</v>
      </c>
    </row>
    <row r="266" spans="1:16" ht="12.75">
      <c r="A266" s="19" t="s">
        <v>35</v>
      </c>
      <c s="23" t="s">
        <v>352</v>
      </c>
      <c s="23" t="s">
        <v>733</v>
      </c>
      <c s="19" t="s">
        <v>37</v>
      </c>
      <c s="24" t="s">
        <v>734</v>
      </c>
      <c s="25" t="s">
        <v>47</v>
      </c>
      <c s="26">
        <v>4</v>
      </c>
      <c s="27">
        <v>0</v>
      </c>
      <c s="27">
        <f>ROUND(ROUND(H266,2)*ROUND(G266,3),2)</f>
      </c>
      <c r="O266">
        <f>(I266*21)/100</f>
      </c>
      <c t="s">
        <v>14</v>
      </c>
    </row>
    <row r="267" spans="1:5" ht="12.75">
      <c r="A267" s="28" t="s">
        <v>40</v>
      </c>
      <c r="E267" s="29" t="s">
        <v>734</v>
      </c>
    </row>
    <row r="268" spans="1:5" ht="12.75">
      <c r="A268" s="30" t="s">
        <v>41</v>
      </c>
      <c r="E268" s="31" t="s">
        <v>815</v>
      </c>
    </row>
    <row r="269" spans="1:5" ht="12.75">
      <c r="A269" t="s">
        <v>42</v>
      </c>
      <c r="E269" s="29" t="s">
        <v>37</v>
      </c>
    </row>
    <row r="270" spans="1:16" ht="12.75">
      <c r="A270" s="19" t="s">
        <v>35</v>
      </c>
      <c s="23" t="s">
        <v>331</v>
      </c>
      <c s="23" t="s">
        <v>736</v>
      </c>
      <c s="19" t="s">
        <v>37</v>
      </c>
      <c s="24" t="s">
        <v>737</v>
      </c>
      <c s="25" t="s">
        <v>47</v>
      </c>
      <c s="26">
        <v>3</v>
      </c>
      <c s="27">
        <v>0</v>
      </c>
      <c s="27">
        <f>ROUND(ROUND(H270,2)*ROUND(G270,3),2)</f>
      </c>
      <c r="O270">
        <f>(I270*21)/100</f>
      </c>
      <c t="s">
        <v>14</v>
      </c>
    </row>
    <row r="271" spans="1:5" ht="12.75">
      <c r="A271" s="28" t="s">
        <v>40</v>
      </c>
      <c r="E271" s="29" t="s">
        <v>737</v>
      </c>
    </row>
    <row r="272" spans="1:5" ht="12.75">
      <c r="A272" s="30" t="s">
        <v>41</v>
      </c>
      <c r="E272" s="31" t="s">
        <v>37</v>
      </c>
    </row>
    <row r="273" spans="1:5" ht="12.75">
      <c r="A273" t="s">
        <v>42</v>
      </c>
      <c r="E273" s="29" t="s">
        <v>37</v>
      </c>
    </row>
    <row r="274" spans="1:16" ht="25.5">
      <c r="A274" s="19" t="s">
        <v>35</v>
      </c>
      <c s="23" t="s">
        <v>469</v>
      </c>
      <c s="23" t="s">
        <v>738</v>
      </c>
      <c s="19" t="s">
        <v>37</v>
      </c>
      <c s="24" t="s">
        <v>739</v>
      </c>
      <c s="25" t="s">
        <v>47</v>
      </c>
      <c s="26">
        <v>3</v>
      </c>
      <c s="27">
        <v>0</v>
      </c>
      <c s="27">
        <f>ROUND(ROUND(H274,2)*ROUND(G274,3),2)</f>
      </c>
      <c r="O274">
        <f>(I274*21)/100</f>
      </c>
      <c t="s">
        <v>14</v>
      </c>
    </row>
    <row r="275" spans="1:5" ht="25.5">
      <c r="A275" s="28" t="s">
        <v>40</v>
      </c>
      <c r="E275" s="29" t="s">
        <v>739</v>
      </c>
    </row>
    <row r="276" spans="1:5" ht="12.75">
      <c r="A276" s="30" t="s">
        <v>41</v>
      </c>
      <c r="E276" s="31" t="s">
        <v>37</v>
      </c>
    </row>
    <row r="277" spans="1:5" ht="12.75">
      <c r="A277" t="s">
        <v>42</v>
      </c>
      <c r="E277" s="29" t="s">
        <v>37</v>
      </c>
    </row>
    <row r="278" spans="1:16" ht="12.75">
      <c r="A278" s="19" t="s">
        <v>35</v>
      </c>
      <c s="23" t="s">
        <v>475</v>
      </c>
      <c s="23" t="s">
        <v>740</v>
      </c>
      <c s="19" t="s">
        <v>37</v>
      </c>
      <c s="24" t="s">
        <v>741</v>
      </c>
      <c s="25" t="s">
        <v>47</v>
      </c>
      <c s="26">
        <v>3</v>
      </c>
      <c s="27">
        <v>0</v>
      </c>
      <c s="27">
        <f>ROUND(ROUND(H278,2)*ROUND(G278,3),2)</f>
      </c>
      <c r="O278">
        <f>(I278*21)/100</f>
      </c>
      <c t="s">
        <v>14</v>
      </c>
    </row>
    <row r="279" spans="1:5" ht="12.75">
      <c r="A279" s="28" t="s">
        <v>40</v>
      </c>
      <c r="E279" s="29" t="s">
        <v>37</v>
      </c>
    </row>
    <row r="280" spans="1:5" ht="12.75">
      <c r="A280" s="30" t="s">
        <v>41</v>
      </c>
      <c r="E280" s="31" t="s">
        <v>37</v>
      </c>
    </row>
    <row r="281" spans="1:5" ht="12.75">
      <c r="A281" t="s">
        <v>42</v>
      </c>
      <c r="E281" s="29" t="s">
        <v>37</v>
      </c>
    </row>
    <row r="282" spans="1:16" ht="25.5">
      <c r="A282" s="19" t="s">
        <v>35</v>
      </c>
      <c s="23" t="s">
        <v>488</v>
      </c>
      <c s="23" t="s">
        <v>743</v>
      </c>
      <c s="19" t="s">
        <v>37</v>
      </c>
      <c s="24" t="s">
        <v>744</v>
      </c>
      <c s="25" t="s">
        <v>47</v>
      </c>
      <c s="26">
        <v>3</v>
      </c>
      <c s="27">
        <v>0</v>
      </c>
      <c s="27">
        <f>ROUND(ROUND(H282,2)*ROUND(G282,3),2)</f>
      </c>
      <c r="O282">
        <f>(I282*21)/100</f>
      </c>
      <c t="s">
        <v>14</v>
      </c>
    </row>
    <row r="283" spans="1:5" ht="12.75">
      <c r="A283" s="28" t="s">
        <v>40</v>
      </c>
      <c r="E283" s="29" t="s">
        <v>745</v>
      </c>
    </row>
    <row r="284" spans="1:5" ht="12.75">
      <c r="A284" s="30" t="s">
        <v>41</v>
      </c>
      <c r="E284" s="31" t="s">
        <v>37</v>
      </c>
    </row>
    <row r="285" spans="1:5" ht="12.75">
      <c r="A285" t="s">
        <v>42</v>
      </c>
      <c r="E285" s="29" t="s">
        <v>37</v>
      </c>
    </row>
    <row r="286" spans="1:18" ht="12.75" customHeight="1">
      <c r="A286" s="5" t="s">
        <v>33</v>
      </c>
      <c s="5"/>
      <c s="34" t="s">
        <v>30</v>
      </c>
      <c s="5"/>
      <c s="21" t="s">
        <v>34</v>
      </c>
      <c s="5"/>
      <c s="5"/>
      <c s="5"/>
      <c s="35">
        <f>0+Q286</f>
      </c>
      <c r="O286">
        <f>0+R286</f>
      </c>
      <c r="Q286">
        <f>0+I287</f>
      </c>
      <c>
        <f>0+O287</f>
      </c>
    </row>
    <row r="287" spans="1:16" ht="25.5">
      <c r="A287" s="19" t="s">
        <v>35</v>
      </c>
      <c s="23" t="s">
        <v>447</v>
      </c>
      <c s="23" t="s">
        <v>372</v>
      </c>
      <c s="19" t="s">
        <v>37</v>
      </c>
      <c s="24" t="s">
        <v>373</v>
      </c>
      <c s="25" t="s">
        <v>216</v>
      </c>
      <c s="26">
        <v>15.25</v>
      </c>
      <c s="27">
        <v>0</v>
      </c>
      <c s="27">
        <f>ROUND(ROUND(H287,2)*ROUND(G287,3),2)</f>
      </c>
      <c r="O287">
        <f>(I287*21)/100</f>
      </c>
      <c t="s">
        <v>14</v>
      </c>
    </row>
    <row r="288" spans="1:5" ht="38.25">
      <c r="A288" s="28" t="s">
        <v>40</v>
      </c>
      <c r="E288" s="29" t="s">
        <v>374</v>
      </c>
    </row>
    <row r="289" spans="1:5" ht="38.25">
      <c r="A289" s="30" t="s">
        <v>41</v>
      </c>
      <c r="E289" s="37" t="s">
        <v>816</v>
      </c>
    </row>
    <row r="290" spans="1:5" ht="12.75">
      <c r="A290" t="s">
        <v>42</v>
      </c>
      <c r="E290" s="29" t="s">
        <v>37</v>
      </c>
    </row>
    <row r="291" spans="1:18" ht="12.75" customHeight="1">
      <c r="A291" s="5" t="s">
        <v>33</v>
      </c>
      <c s="5"/>
      <c s="34" t="s">
        <v>285</v>
      </c>
      <c s="5"/>
      <c s="21" t="s">
        <v>286</v>
      </c>
      <c s="5"/>
      <c s="5"/>
      <c s="5"/>
      <c s="35">
        <f>0+Q291</f>
      </c>
      <c r="O291">
        <f>0+R291</f>
      </c>
      <c r="Q291">
        <f>0+I292</f>
      </c>
      <c>
        <f>0+O292</f>
      </c>
    </row>
    <row r="292" spans="1:16" ht="12.75">
      <c r="A292" s="19" t="s">
        <v>35</v>
      </c>
      <c s="23" t="s">
        <v>446</v>
      </c>
      <c s="23" t="s">
        <v>288</v>
      </c>
      <c s="19" t="s">
        <v>37</v>
      </c>
      <c s="24" t="s">
        <v>289</v>
      </c>
      <c s="25" t="s">
        <v>198</v>
      </c>
      <c s="26">
        <v>262.815</v>
      </c>
      <c s="27">
        <v>0</v>
      </c>
      <c s="27">
        <f>ROUND(ROUND(H292,2)*ROUND(G292,3),2)</f>
      </c>
      <c r="O292">
        <f>(I292*21)/100</f>
      </c>
      <c t="s">
        <v>14</v>
      </c>
    </row>
    <row r="293" spans="1:5" ht="38.25">
      <c r="A293" s="28" t="s">
        <v>40</v>
      </c>
      <c r="E293" s="29" t="s">
        <v>290</v>
      </c>
    </row>
    <row r="294" spans="1:5" ht="12.75">
      <c r="A294" s="30" t="s">
        <v>41</v>
      </c>
      <c r="E294" s="31" t="s">
        <v>37</v>
      </c>
    </row>
    <row r="295" spans="1:5" ht="12.75">
      <c r="A295" t="s">
        <v>42</v>
      </c>
      <c r="E295" s="29" t="s">
        <v>37</v>
      </c>
    </row>
    <row r="296" spans="1:18" ht="12.75" customHeight="1">
      <c r="A296" s="5" t="s">
        <v>33</v>
      </c>
      <c s="5"/>
      <c s="34" t="s">
        <v>751</v>
      </c>
      <c s="5"/>
      <c s="21" t="s">
        <v>752</v>
      </c>
      <c s="5"/>
      <c s="5"/>
      <c s="5"/>
      <c s="35">
        <f>0+Q296</f>
      </c>
      <c r="O296">
        <f>0+R296</f>
      </c>
      <c r="Q296">
        <f>0+I297</f>
      </c>
      <c>
        <f>0+O297</f>
      </c>
    </row>
    <row r="297" spans="1:16" ht="12.75">
      <c r="A297" s="19" t="s">
        <v>35</v>
      </c>
      <c s="23" t="s">
        <v>742</v>
      </c>
      <c s="23" t="s">
        <v>754</v>
      </c>
      <c s="19" t="s">
        <v>37</v>
      </c>
      <c s="24" t="s">
        <v>755</v>
      </c>
      <c s="25" t="s">
        <v>198</v>
      </c>
      <c s="26">
        <v>2.95</v>
      </c>
      <c s="27">
        <v>0</v>
      </c>
      <c s="27">
        <f>ROUND(ROUND(H297,2)*ROUND(G297,3),2)</f>
      </c>
      <c r="O297">
        <f>(I297*21)/100</f>
      </c>
      <c t="s">
        <v>14</v>
      </c>
    </row>
    <row r="298" spans="1:5" ht="25.5">
      <c r="A298" s="28" t="s">
        <v>40</v>
      </c>
      <c r="E298" s="29" t="s">
        <v>756</v>
      </c>
    </row>
    <row r="299" spans="1:5" ht="12.75">
      <c r="A299" s="30" t="s">
        <v>41</v>
      </c>
      <c r="E299" s="31" t="s">
        <v>37</v>
      </c>
    </row>
    <row r="300" spans="1:5" ht="12.75">
      <c r="A300" t="s">
        <v>42</v>
      </c>
      <c r="E300" s="29" t="s">
        <v>37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9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0+O8+O113+O126+O135+O148+O169+O266+O287+O292</f>
      </c>
      <c t="s">
        <v>13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817</v>
      </c>
      <c s="36">
        <f>0+I8+I113+I126+I135+I148+I169+I266+I287+I292</f>
      </c>
      <c r="O3" t="s">
        <v>9</v>
      </c>
      <c t="s">
        <v>14</v>
      </c>
    </row>
    <row r="4" spans="1:16" ht="15" customHeight="1">
      <c r="A4" t="s">
        <v>7</v>
      </c>
      <c s="12" t="s">
        <v>8</v>
      </c>
      <c s="13" t="s">
        <v>817</v>
      </c>
      <c s="5"/>
      <c s="14" t="s">
        <v>16</v>
      </c>
      <c s="5"/>
      <c s="5"/>
      <c s="15"/>
      <c s="15"/>
      <c r="O4" t="s">
        <v>10</v>
      </c>
      <c t="s">
        <v>14</v>
      </c>
    </row>
    <row r="5" spans="1:16" ht="12.75" customHeight="1">
      <c r="A5" s="11" t="s">
        <v>17</v>
      </c>
      <c s="11" t="s">
        <v>19</v>
      </c>
      <c s="11" t="s">
        <v>21</v>
      </c>
      <c s="11" t="s">
        <v>22</v>
      </c>
      <c s="11" t="s">
        <v>23</v>
      </c>
      <c s="11" t="s">
        <v>25</v>
      </c>
      <c s="11" t="s">
        <v>27</v>
      </c>
      <c s="11" t="s">
        <v>28</v>
      </c>
      <c s="11"/>
      <c r="O5" t="s">
        <v>11</v>
      </c>
      <c t="s">
        <v>14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18</v>
      </c>
      <c s="11" t="s">
        <v>20</v>
      </c>
      <c s="11" t="s">
        <v>14</v>
      </c>
      <c s="11" t="s">
        <v>12</v>
      </c>
      <c s="11" t="s">
        <v>24</v>
      </c>
      <c s="11" t="s">
        <v>26</v>
      </c>
      <c s="11" t="s">
        <v>13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20</v>
      </c>
      <c s="15"/>
      <c s="21" t="s">
        <v>138</v>
      </c>
      <c s="15"/>
      <c s="15"/>
      <c s="15"/>
      <c s="22">
        <f>0+Q8</f>
      </c>
      <c r="O8">
        <f>0+R8</f>
      </c>
      <c r="Q8">
        <f>0+I9+I13+I17+I21+I25+I29+I33+I37+I41+I45+I49+I53+I57+I61+I65+I69+I73+I77+I81+I85+I89+I93+I97+I101+I105+I109</f>
      </c>
      <c>
        <f>0+O9+O13+O17+O21+O25+O29+O33+O37+O41+O45+O49+O53+O57+O61+O65+O69+O73+O77+O81+O85+O89+O93+O97+O101+O105+O109</f>
      </c>
    </row>
    <row r="9" spans="1:16" ht="12.75">
      <c r="A9" s="19" t="s">
        <v>35</v>
      </c>
      <c s="23" t="s">
        <v>20</v>
      </c>
      <c s="23" t="s">
        <v>552</v>
      </c>
      <c s="19" t="s">
        <v>37</v>
      </c>
      <c s="24" t="s">
        <v>553</v>
      </c>
      <c s="25" t="s">
        <v>141</v>
      </c>
      <c s="26">
        <v>2.25</v>
      </c>
      <c s="27">
        <v>0</v>
      </c>
      <c s="27">
        <f>ROUND(ROUND(H9,2)*ROUND(G9,3),2)</f>
      </c>
      <c r="O9">
        <f>(I9*21)/100</f>
      </c>
      <c t="s">
        <v>14</v>
      </c>
    </row>
    <row r="10" spans="1:5" ht="51">
      <c r="A10" s="28" t="s">
        <v>40</v>
      </c>
      <c r="E10" s="29" t="s">
        <v>554</v>
      </c>
    </row>
    <row r="11" spans="1:5" ht="25.5">
      <c r="A11" s="30" t="s">
        <v>41</v>
      </c>
      <c r="E11" s="31" t="s">
        <v>796</v>
      </c>
    </row>
    <row r="12" spans="1:5" ht="12.75">
      <c r="A12" t="s">
        <v>42</v>
      </c>
      <c r="E12" s="29" t="s">
        <v>37</v>
      </c>
    </row>
    <row r="13" spans="1:16" ht="25.5">
      <c r="A13" s="19" t="s">
        <v>35</v>
      </c>
      <c s="23" t="s">
        <v>14</v>
      </c>
      <c s="23" t="s">
        <v>139</v>
      </c>
      <c s="19" t="s">
        <v>37</v>
      </c>
      <c s="24" t="s">
        <v>140</v>
      </c>
      <c s="25" t="s">
        <v>141</v>
      </c>
      <c s="26">
        <v>2.25</v>
      </c>
      <c s="27">
        <v>0</v>
      </c>
      <c s="27">
        <f>ROUND(ROUND(H13,2)*ROUND(G13,3),2)</f>
      </c>
      <c r="O13">
        <f>(I13*21)/100</f>
      </c>
      <c t="s">
        <v>14</v>
      </c>
    </row>
    <row r="14" spans="1:5" ht="38.25">
      <c r="A14" s="28" t="s">
        <v>40</v>
      </c>
      <c r="E14" s="29" t="s">
        <v>142</v>
      </c>
    </row>
    <row r="15" spans="1:5" ht="25.5">
      <c r="A15" s="30" t="s">
        <v>41</v>
      </c>
      <c r="E15" s="37" t="s">
        <v>818</v>
      </c>
    </row>
    <row r="16" spans="1:5" ht="12.75">
      <c r="A16" t="s">
        <v>42</v>
      </c>
      <c r="E16" s="29" t="s">
        <v>37</v>
      </c>
    </row>
    <row r="17" spans="1:16" ht="25.5">
      <c r="A17" s="19" t="s">
        <v>35</v>
      </c>
      <c s="23" t="s">
        <v>12</v>
      </c>
      <c s="23" t="s">
        <v>819</v>
      </c>
      <c s="19" t="s">
        <v>37</v>
      </c>
      <c s="24" t="s">
        <v>820</v>
      </c>
      <c s="25" t="s">
        <v>141</v>
      </c>
      <c s="26">
        <v>72.48</v>
      </c>
      <c s="27">
        <v>0</v>
      </c>
      <c s="27">
        <f>ROUND(ROUND(H17,2)*ROUND(G17,3),2)</f>
      </c>
      <c r="O17">
        <f>(I17*21)/100</f>
      </c>
      <c t="s">
        <v>14</v>
      </c>
    </row>
    <row r="18" spans="1:5" ht="38.25">
      <c r="A18" s="28" t="s">
        <v>40</v>
      </c>
      <c r="E18" s="29" t="s">
        <v>821</v>
      </c>
    </row>
    <row r="19" spans="1:5" ht="127.5">
      <c r="A19" s="30" t="s">
        <v>41</v>
      </c>
      <c r="E19" s="37" t="s">
        <v>822</v>
      </c>
    </row>
    <row r="20" spans="1:5" ht="12.75">
      <c r="A20" t="s">
        <v>42</v>
      </c>
      <c r="E20" s="29" t="s">
        <v>37</v>
      </c>
    </row>
    <row r="21" spans="1:16" ht="12.75">
      <c r="A21" s="19" t="s">
        <v>35</v>
      </c>
      <c s="23" t="s">
        <v>24</v>
      </c>
      <c s="23" t="s">
        <v>560</v>
      </c>
      <c s="19" t="s">
        <v>37</v>
      </c>
      <c s="24" t="s">
        <v>561</v>
      </c>
      <c s="25" t="s">
        <v>216</v>
      </c>
      <c s="26">
        <v>2</v>
      </c>
      <c s="27">
        <v>0</v>
      </c>
      <c s="27">
        <f>ROUND(ROUND(H21,2)*ROUND(G21,3),2)</f>
      </c>
      <c r="O21">
        <f>(I21*21)/100</f>
      </c>
      <c t="s">
        <v>14</v>
      </c>
    </row>
    <row r="22" spans="1:5" ht="25.5">
      <c r="A22" s="28" t="s">
        <v>40</v>
      </c>
      <c r="E22" s="29" t="s">
        <v>562</v>
      </c>
    </row>
    <row r="23" spans="1:5" ht="12.75">
      <c r="A23" s="30" t="s">
        <v>41</v>
      </c>
      <c r="E23" s="31" t="s">
        <v>37</v>
      </c>
    </row>
    <row r="24" spans="1:5" ht="12.75">
      <c r="A24" t="s">
        <v>42</v>
      </c>
      <c r="E24" s="29" t="s">
        <v>37</v>
      </c>
    </row>
    <row r="25" spans="1:16" ht="12.75">
      <c r="A25" s="19" t="s">
        <v>35</v>
      </c>
      <c s="23" t="s">
        <v>26</v>
      </c>
      <c s="23" t="s">
        <v>563</v>
      </c>
      <c s="19" t="s">
        <v>37</v>
      </c>
      <c s="24" t="s">
        <v>564</v>
      </c>
      <c s="25" t="s">
        <v>216</v>
      </c>
      <c s="26">
        <v>1</v>
      </c>
      <c s="27">
        <v>0</v>
      </c>
      <c s="27">
        <f>ROUND(ROUND(H25,2)*ROUND(G25,3),2)</f>
      </c>
      <c r="O25">
        <f>(I25*21)/100</f>
      </c>
      <c t="s">
        <v>14</v>
      </c>
    </row>
    <row r="26" spans="1:5" ht="25.5">
      <c r="A26" s="28" t="s">
        <v>40</v>
      </c>
      <c r="E26" s="29" t="s">
        <v>565</v>
      </c>
    </row>
    <row r="27" spans="1:5" ht="12.75">
      <c r="A27" s="30" t="s">
        <v>41</v>
      </c>
      <c r="E27" s="31" t="s">
        <v>37</v>
      </c>
    </row>
    <row r="28" spans="1:5" ht="12.75">
      <c r="A28" t="s">
        <v>42</v>
      </c>
      <c r="E28" s="29" t="s">
        <v>37</v>
      </c>
    </row>
    <row r="29" spans="1:16" ht="12.75">
      <c r="A29" s="19" t="s">
        <v>35</v>
      </c>
      <c s="23" t="s">
        <v>13</v>
      </c>
      <c s="23" t="s">
        <v>151</v>
      </c>
      <c s="19" t="s">
        <v>37</v>
      </c>
      <c s="24" t="s">
        <v>152</v>
      </c>
      <c s="25" t="s">
        <v>153</v>
      </c>
      <c s="26">
        <v>220</v>
      </c>
      <c s="27">
        <v>0</v>
      </c>
      <c s="27">
        <f>ROUND(ROUND(H29,2)*ROUND(G29,3),2)</f>
      </c>
      <c r="O29">
        <f>(I29*21)/100</f>
      </c>
      <c t="s">
        <v>14</v>
      </c>
    </row>
    <row r="30" spans="1:5" ht="25.5">
      <c r="A30" s="28" t="s">
        <v>40</v>
      </c>
      <c r="E30" s="29" t="s">
        <v>154</v>
      </c>
    </row>
    <row r="31" spans="1:5" ht="25.5">
      <c r="A31" s="30" t="s">
        <v>41</v>
      </c>
      <c r="E31" s="37" t="s">
        <v>823</v>
      </c>
    </row>
    <row r="32" spans="1:5" ht="12.75">
      <c r="A32" t="s">
        <v>42</v>
      </c>
      <c r="E32" s="29" t="s">
        <v>37</v>
      </c>
    </row>
    <row r="33" spans="1:16" ht="12.75">
      <c r="A33" s="19" t="s">
        <v>35</v>
      </c>
      <c s="23" t="s">
        <v>57</v>
      </c>
      <c s="23" t="s">
        <v>618</v>
      </c>
      <c s="19" t="s">
        <v>37</v>
      </c>
      <c s="24" t="s">
        <v>619</v>
      </c>
      <c s="25" t="s">
        <v>153</v>
      </c>
      <c s="26">
        <v>528</v>
      </c>
      <c s="27">
        <v>0</v>
      </c>
      <c s="27">
        <f>ROUND(ROUND(H33,2)*ROUND(G33,3),2)</f>
      </c>
      <c r="O33">
        <f>(I33*21)/100</f>
      </c>
      <c t="s">
        <v>14</v>
      </c>
    </row>
    <row r="34" spans="1:5" ht="12.75">
      <c r="A34" s="28" t="s">
        <v>40</v>
      </c>
      <c r="E34" s="29" t="s">
        <v>620</v>
      </c>
    </row>
    <row r="35" spans="1:5" ht="12.75">
      <c r="A35" s="30" t="s">
        <v>41</v>
      </c>
      <c r="E35" s="31" t="s">
        <v>824</v>
      </c>
    </row>
    <row r="36" spans="1:5" ht="12.75">
      <c r="A36" t="s">
        <v>42</v>
      </c>
      <c r="E36" s="29" t="s">
        <v>37</v>
      </c>
    </row>
    <row r="37" spans="1:16" ht="12.75">
      <c r="A37" s="19" t="s">
        <v>35</v>
      </c>
      <c s="23" t="s">
        <v>60</v>
      </c>
      <c s="23" t="s">
        <v>156</v>
      </c>
      <c s="19" t="s">
        <v>37</v>
      </c>
      <c s="24" t="s">
        <v>157</v>
      </c>
      <c s="25" t="s">
        <v>158</v>
      </c>
      <c s="26">
        <v>44</v>
      </c>
      <c s="27">
        <v>0</v>
      </c>
      <c s="27">
        <f>ROUND(ROUND(H37,2)*ROUND(G37,3),2)</f>
      </c>
      <c r="O37">
        <f>(I37*21)/100</f>
      </c>
      <c t="s">
        <v>14</v>
      </c>
    </row>
    <row r="38" spans="1:5" ht="25.5">
      <c r="A38" s="28" t="s">
        <v>40</v>
      </c>
      <c r="E38" s="29" t="s">
        <v>159</v>
      </c>
    </row>
    <row r="39" spans="1:5" ht="12.75">
      <c r="A39" s="30" t="s">
        <v>41</v>
      </c>
      <c r="E39" s="31" t="s">
        <v>825</v>
      </c>
    </row>
    <row r="40" spans="1:5" ht="12.75">
      <c r="A40" t="s">
        <v>42</v>
      </c>
      <c r="E40" s="29" t="s">
        <v>37</v>
      </c>
    </row>
    <row r="41" spans="1:16" ht="12.75">
      <c r="A41" s="19" t="s">
        <v>35</v>
      </c>
      <c s="23" t="s">
        <v>30</v>
      </c>
      <c s="23" t="s">
        <v>623</v>
      </c>
      <c s="19" t="s">
        <v>37</v>
      </c>
      <c s="24" t="s">
        <v>624</v>
      </c>
      <c s="25" t="s">
        <v>158</v>
      </c>
      <c s="26">
        <v>44</v>
      </c>
      <c s="27">
        <v>0</v>
      </c>
      <c s="27">
        <f>ROUND(ROUND(H41,2)*ROUND(G41,3),2)</f>
      </c>
      <c r="O41">
        <f>(I41*21)/100</f>
      </c>
      <c t="s">
        <v>14</v>
      </c>
    </row>
    <row r="42" spans="1:5" ht="25.5">
      <c r="A42" s="28" t="s">
        <v>40</v>
      </c>
      <c r="E42" s="29" t="s">
        <v>625</v>
      </c>
    </row>
    <row r="43" spans="1:5" ht="12.75">
      <c r="A43" s="30" t="s">
        <v>41</v>
      </c>
      <c r="E43" s="31" t="s">
        <v>825</v>
      </c>
    </row>
    <row r="44" spans="1:5" ht="12.75">
      <c r="A44" t="s">
        <v>42</v>
      </c>
      <c r="E44" s="29" t="s">
        <v>37</v>
      </c>
    </row>
    <row r="45" spans="1:16" ht="12.75">
      <c r="A45" s="19" t="s">
        <v>35</v>
      </c>
      <c s="23" t="s">
        <v>32</v>
      </c>
      <c s="23" t="s">
        <v>389</v>
      </c>
      <c s="19" t="s">
        <v>37</v>
      </c>
      <c s="24" t="s">
        <v>390</v>
      </c>
      <c s="25" t="s">
        <v>216</v>
      </c>
      <c s="26">
        <v>6</v>
      </c>
      <c s="27">
        <v>0</v>
      </c>
      <c s="27">
        <f>ROUND(ROUND(H45,2)*ROUND(G45,3),2)</f>
      </c>
      <c r="O45">
        <f>(I45*21)/100</f>
      </c>
      <c t="s">
        <v>14</v>
      </c>
    </row>
    <row r="46" spans="1:5" ht="63.75">
      <c r="A46" s="28" t="s">
        <v>40</v>
      </c>
      <c r="E46" s="29" t="s">
        <v>391</v>
      </c>
    </row>
    <row r="47" spans="1:5" ht="25.5">
      <c r="A47" s="30" t="s">
        <v>41</v>
      </c>
      <c r="E47" s="31" t="s">
        <v>826</v>
      </c>
    </row>
    <row r="48" spans="1:5" ht="12.75">
      <c r="A48" t="s">
        <v>42</v>
      </c>
      <c r="E48" s="29" t="s">
        <v>37</v>
      </c>
    </row>
    <row r="49" spans="1:16" ht="12.75">
      <c r="A49" s="19" t="s">
        <v>35</v>
      </c>
      <c s="23" t="s">
        <v>67</v>
      </c>
      <c s="23" t="s">
        <v>393</v>
      </c>
      <c s="19" t="s">
        <v>37</v>
      </c>
      <c s="24" t="s">
        <v>394</v>
      </c>
      <c s="25" t="s">
        <v>163</v>
      </c>
      <c s="26">
        <v>9.765</v>
      </c>
      <c s="27">
        <v>0</v>
      </c>
      <c s="27">
        <f>ROUND(ROUND(H49,2)*ROUND(G49,3),2)</f>
      </c>
      <c r="O49">
        <f>(I49*21)/100</f>
      </c>
      <c t="s">
        <v>14</v>
      </c>
    </row>
    <row r="50" spans="1:5" ht="25.5">
      <c r="A50" s="28" t="s">
        <v>40</v>
      </c>
      <c r="E50" s="29" t="s">
        <v>395</v>
      </c>
    </row>
    <row r="51" spans="1:5" ht="38.25">
      <c r="A51" s="30" t="s">
        <v>41</v>
      </c>
      <c r="E51" s="37" t="s">
        <v>827</v>
      </c>
    </row>
    <row r="52" spans="1:5" ht="12.75">
      <c r="A52" t="s">
        <v>42</v>
      </c>
      <c r="E52" s="29" t="s">
        <v>37</v>
      </c>
    </row>
    <row r="53" spans="1:16" ht="25.5">
      <c r="A53" s="19" t="s">
        <v>35</v>
      </c>
      <c s="23" t="s">
        <v>71</v>
      </c>
      <c s="23" t="s">
        <v>397</v>
      </c>
      <c s="19" t="s">
        <v>37</v>
      </c>
      <c s="24" t="s">
        <v>398</v>
      </c>
      <c s="25" t="s">
        <v>163</v>
      </c>
      <c s="26">
        <v>117.848</v>
      </c>
      <c s="27">
        <v>0</v>
      </c>
      <c s="27">
        <f>ROUND(ROUND(H53,2)*ROUND(G53,3),2)</f>
      </c>
      <c r="O53">
        <f>(I53*21)/100</f>
      </c>
      <c t="s">
        <v>14</v>
      </c>
    </row>
    <row r="54" spans="1:5" ht="38.25">
      <c r="A54" s="28" t="s">
        <v>40</v>
      </c>
      <c r="E54" s="29" t="s">
        <v>399</v>
      </c>
    </row>
    <row r="55" spans="1:5" ht="165.75">
      <c r="A55" s="30" t="s">
        <v>41</v>
      </c>
      <c r="E55" s="37" t="s">
        <v>828</v>
      </c>
    </row>
    <row r="56" spans="1:5" ht="12.75">
      <c r="A56" t="s">
        <v>42</v>
      </c>
      <c r="E56" s="29" t="s">
        <v>37</v>
      </c>
    </row>
    <row r="57" spans="1:16" ht="25.5">
      <c r="A57" s="19" t="s">
        <v>35</v>
      </c>
      <c s="23" t="s">
        <v>74</v>
      </c>
      <c s="23" t="s">
        <v>401</v>
      </c>
      <c s="19" t="s">
        <v>37</v>
      </c>
      <c s="24" t="s">
        <v>402</v>
      </c>
      <c s="25" t="s">
        <v>163</v>
      </c>
      <c s="26">
        <v>58.924</v>
      </c>
      <c s="27">
        <v>0</v>
      </c>
      <c s="27">
        <f>ROUND(ROUND(H57,2)*ROUND(G57,3),2)</f>
      </c>
      <c r="O57">
        <f>(I57*21)/100</f>
      </c>
      <c t="s">
        <v>14</v>
      </c>
    </row>
    <row r="58" spans="1:5" ht="38.25">
      <c r="A58" s="28" t="s">
        <v>40</v>
      </c>
      <c r="E58" s="29" t="s">
        <v>403</v>
      </c>
    </row>
    <row r="59" spans="1:5" ht="12.75">
      <c r="A59" s="30" t="s">
        <v>41</v>
      </c>
      <c r="E59" s="31" t="s">
        <v>829</v>
      </c>
    </row>
    <row r="60" spans="1:5" ht="12.75">
      <c r="A60" t="s">
        <v>42</v>
      </c>
      <c r="E60" s="29" t="s">
        <v>37</v>
      </c>
    </row>
    <row r="61" spans="1:16" ht="25.5">
      <c r="A61" s="19" t="s">
        <v>35</v>
      </c>
      <c s="23" t="s">
        <v>77</v>
      </c>
      <c s="23" t="s">
        <v>170</v>
      </c>
      <c s="19" t="s">
        <v>37</v>
      </c>
      <c s="24" t="s">
        <v>171</v>
      </c>
      <c s="25" t="s">
        <v>163</v>
      </c>
      <c s="26">
        <v>19.641</v>
      </c>
      <c s="27">
        <v>0</v>
      </c>
      <c s="27">
        <f>ROUND(ROUND(H61,2)*ROUND(G61,3),2)</f>
      </c>
      <c r="O61">
        <f>(I61*21)/100</f>
      </c>
      <c t="s">
        <v>14</v>
      </c>
    </row>
    <row r="62" spans="1:5" ht="25.5">
      <c r="A62" s="28" t="s">
        <v>40</v>
      </c>
      <c r="E62" s="29" t="s">
        <v>172</v>
      </c>
    </row>
    <row r="63" spans="1:5" ht="12.75">
      <c r="A63" s="30" t="s">
        <v>41</v>
      </c>
      <c r="E63" s="31" t="s">
        <v>830</v>
      </c>
    </row>
    <row r="64" spans="1:5" ht="12.75">
      <c r="A64" t="s">
        <v>42</v>
      </c>
      <c r="E64" s="29" t="s">
        <v>37</v>
      </c>
    </row>
    <row r="65" spans="1:16" ht="25.5">
      <c r="A65" s="19" t="s">
        <v>35</v>
      </c>
      <c s="23" t="s">
        <v>80</v>
      </c>
      <c s="23" t="s">
        <v>174</v>
      </c>
      <c s="19" t="s">
        <v>37</v>
      </c>
      <c s="24" t="s">
        <v>175</v>
      </c>
      <c s="25" t="s">
        <v>163</v>
      </c>
      <c s="26">
        <v>19.641</v>
      </c>
      <c s="27">
        <v>0</v>
      </c>
      <c s="27">
        <f>ROUND(ROUND(H65,2)*ROUND(G65,3),2)</f>
      </c>
      <c r="O65">
        <f>(I65*21)/100</f>
      </c>
      <c t="s">
        <v>14</v>
      </c>
    </row>
    <row r="66" spans="1:5" ht="25.5">
      <c r="A66" s="28" t="s">
        <v>40</v>
      </c>
      <c r="E66" s="29" t="s">
        <v>176</v>
      </c>
    </row>
    <row r="67" spans="1:5" ht="12.75">
      <c r="A67" s="30" t="s">
        <v>41</v>
      </c>
      <c r="E67" s="31" t="s">
        <v>830</v>
      </c>
    </row>
    <row r="68" spans="1:5" ht="12.75">
      <c r="A68" t="s">
        <v>42</v>
      </c>
      <c r="E68" s="29" t="s">
        <v>37</v>
      </c>
    </row>
    <row r="69" spans="1:16" ht="12.75">
      <c r="A69" s="19" t="s">
        <v>35</v>
      </c>
      <c s="23" t="s">
        <v>83</v>
      </c>
      <c s="23" t="s">
        <v>409</v>
      </c>
      <c s="19" t="s">
        <v>37</v>
      </c>
      <c s="24" t="s">
        <v>410</v>
      </c>
      <c s="25" t="s">
        <v>141</v>
      </c>
      <c s="26">
        <v>318.974</v>
      </c>
      <c s="27">
        <v>0</v>
      </c>
      <c s="27">
        <f>ROUND(ROUND(H69,2)*ROUND(G69,3),2)</f>
      </c>
      <c r="O69">
        <f>(I69*21)/100</f>
      </c>
      <c t="s">
        <v>14</v>
      </c>
    </row>
    <row r="70" spans="1:5" ht="25.5">
      <c r="A70" s="28" t="s">
        <v>40</v>
      </c>
      <c r="E70" s="29" t="s">
        <v>411</v>
      </c>
    </row>
    <row r="71" spans="1:5" ht="89.25">
      <c r="A71" s="30" t="s">
        <v>41</v>
      </c>
      <c r="E71" s="37" t="s">
        <v>831</v>
      </c>
    </row>
    <row r="72" spans="1:5" ht="12.75">
      <c r="A72" t="s">
        <v>42</v>
      </c>
      <c r="E72" s="29" t="s">
        <v>37</v>
      </c>
    </row>
    <row r="73" spans="1:16" ht="12.75">
      <c r="A73" s="19" t="s">
        <v>35</v>
      </c>
      <c s="23" t="s">
        <v>86</v>
      </c>
      <c s="23" t="s">
        <v>413</v>
      </c>
      <c s="19" t="s">
        <v>37</v>
      </c>
      <c s="24" t="s">
        <v>414</v>
      </c>
      <c s="25" t="s">
        <v>141</v>
      </c>
      <c s="26">
        <v>14.476</v>
      </c>
      <c s="27">
        <v>0</v>
      </c>
      <c s="27">
        <f>ROUND(ROUND(H73,2)*ROUND(G73,3),2)</f>
      </c>
      <c r="O73">
        <f>(I73*21)/100</f>
      </c>
      <c t="s">
        <v>14</v>
      </c>
    </row>
    <row r="74" spans="1:5" ht="25.5">
      <c r="A74" s="28" t="s">
        <v>40</v>
      </c>
      <c r="E74" s="29" t="s">
        <v>415</v>
      </c>
    </row>
    <row r="75" spans="1:5" ht="25.5">
      <c r="A75" s="30" t="s">
        <v>41</v>
      </c>
      <c r="E75" s="37" t="s">
        <v>832</v>
      </c>
    </row>
    <row r="76" spans="1:5" ht="12.75">
      <c r="A76" t="s">
        <v>42</v>
      </c>
      <c r="E76" s="29" t="s">
        <v>37</v>
      </c>
    </row>
    <row r="77" spans="1:16" ht="12.75">
      <c r="A77" s="19" t="s">
        <v>35</v>
      </c>
      <c s="23" t="s">
        <v>89</v>
      </c>
      <c s="23" t="s">
        <v>418</v>
      </c>
      <c s="19" t="s">
        <v>37</v>
      </c>
      <c s="24" t="s">
        <v>419</v>
      </c>
      <c s="25" t="s">
        <v>141</v>
      </c>
      <c s="26">
        <v>318.974</v>
      </c>
      <c s="27">
        <v>0</v>
      </c>
      <c s="27">
        <f>ROUND(ROUND(H77,2)*ROUND(G77,3),2)</f>
      </c>
      <c r="O77">
        <f>(I77*21)/100</f>
      </c>
      <c t="s">
        <v>14</v>
      </c>
    </row>
    <row r="78" spans="1:5" ht="25.5">
      <c r="A78" s="28" t="s">
        <v>40</v>
      </c>
      <c r="E78" s="29" t="s">
        <v>420</v>
      </c>
    </row>
    <row r="79" spans="1:5" ht="12.75">
      <c r="A79" s="30" t="s">
        <v>41</v>
      </c>
      <c r="E79" s="31" t="s">
        <v>37</v>
      </c>
    </row>
    <row r="80" spans="1:5" ht="12.75">
      <c r="A80" t="s">
        <v>42</v>
      </c>
      <c r="E80" s="29" t="s">
        <v>37</v>
      </c>
    </row>
    <row r="81" spans="1:16" ht="12.75">
      <c r="A81" s="19" t="s">
        <v>35</v>
      </c>
      <c s="23" t="s">
        <v>93</v>
      </c>
      <c s="23" t="s">
        <v>421</v>
      </c>
      <c s="19" t="s">
        <v>37</v>
      </c>
      <c s="24" t="s">
        <v>422</v>
      </c>
      <c s="25" t="s">
        <v>141</v>
      </c>
      <c s="26">
        <v>14.476</v>
      </c>
      <c s="27">
        <v>0</v>
      </c>
      <c s="27">
        <f>ROUND(ROUND(H81,2)*ROUND(G81,3),2)</f>
      </c>
      <c r="O81">
        <f>(I81*21)/100</f>
      </c>
      <c t="s">
        <v>14</v>
      </c>
    </row>
    <row r="82" spans="1:5" ht="25.5">
      <c r="A82" s="28" t="s">
        <v>40</v>
      </c>
      <c r="E82" s="29" t="s">
        <v>423</v>
      </c>
    </row>
    <row r="83" spans="1:5" ht="12.75">
      <c r="A83" s="30" t="s">
        <v>41</v>
      </c>
      <c r="E83" s="31" t="s">
        <v>37</v>
      </c>
    </row>
    <row r="84" spans="1:5" ht="12.75">
      <c r="A84" t="s">
        <v>42</v>
      </c>
      <c r="E84" s="29" t="s">
        <v>37</v>
      </c>
    </row>
    <row r="85" spans="1:16" ht="12.75">
      <c r="A85" s="19" t="s">
        <v>35</v>
      </c>
      <c s="23" t="s">
        <v>96</v>
      </c>
      <c s="23" t="s">
        <v>184</v>
      </c>
      <c s="19" t="s">
        <v>37</v>
      </c>
      <c s="24" t="s">
        <v>185</v>
      </c>
      <c s="25" t="s">
        <v>163</v>
      </c>
      <c s="26">
        <v>117.848</v>
      </c>
      <c s="27">
        <v>0</v>
      </c>
      <c s="27">
        <f>ROUND(ROUND(H85,2)*ROUND(G85,3),2)</f>
      </c>
      <c r="O85">
        <f>(I85*21)/100</f>
      </c>
      <c t="s">
        <v>14</v>
      </c>
    </row>
    <row r="86" spans="1:5" ht="51">
      <c r="A86" s="28" t="s">
        <v>40</v>
      </c>
      <c r="E86" s="29" t="s">
        <v>186</v>
      </c>
    </row>
    <row r="87" spans="1:5" ht="12.75">
      <c r="A87" s="30" t="s">
        <v>41</v>
      </c>
      <c r="E87" s="31" t="s">
        <v>833</v>
      </c>
    </row>
    <row r="88" spans="1:5" ht="12.75">
      <c r="A88" t="s">
        <v>42</v>
      </c>
      <c r="E88" s="29" t="s">
        <v>37</v>
      </c>
    </row>
    <row r="89" spans="1:16" ht="12.75">
      <c r="A89" s="19" t="s">
        <v>35</v>
      </c>
      <c s="23" t="s">
        <v>99</v>
      </c>
      <c s="23" t="s">
        <v>188</v>
      </c>
      <c s="19" t="s">
        <v>37</v>
      </c>
      <c s="24" t="s">
        <v>189</v>
      </c>
      <c s="25" t="s">
        <v>163</v>
      </c>
      <c s="26">
        <v>78.565</v>
      </c>
      <c s="27">
        <v>0</v>
      </c>
      <c s="27">
        <f>ROUND(ROUND(H89,2)*ROUND(G89,3),2)</f>
      </c>
      <c r="O89">
        <f>(I89*21)/100</f>
      </c>
      <c t="s">
        <v>14</v>
      </c>
    </row>
    <row r="90" spans="1:5" ht="51">
      <c r="A90" s="28" t="s">
        <v>40</v>
      </c>
      <c r="E90" s="29" t="s">
        <v>190</v>
      </c>
    </row>
    <row r="91" spans="1:5" ht="12.75">
      <c r="A91" s="30" t="s">
        <v>41</v>
      </c>
      <c r="E91" s="31" t="s">
        <v>834</v>
      </c>
    </row>
    <row r="92" spans="1:5" ht="12.75">
      <c r="A92" t="s">
        <v>42</v>
      </c>
      <c r="E92" s="29" t="s">
        <v>37</v>
      </c>
    </row>
    <row r="93" spans="1:16" ht="12.75">
      <c r="A93" s="19" t="s">
        <v>35</v>
      </c>
      <c s="23" t="s">
        <v>102</v>
      </c>
      <c s="23" t="s">
        <v>192</v>
      </c>
      <c s="19" t="s">
        <v>37</v>
      </c>
      <c s="24" t="s">
        <v>193</v>
      </c>
      <c s="25" t="s">
        <v>163</v>
      </c>
      <c s="26">
        <v>196.413</v>
      </c>
      <c s="27">
        <v>0</v>
      </c>
      <c s="27">
        <f>ROUND(ROUND(H93,2)*ROUND(G93,3),2)</f>
      </c>
      <c r="O93">
        <f>(I93*21)/100</f>
      </c>
      <c t="s">
        <v>14</v>
      </c>
    </row>
    <row r="94" spans="1:5" ht="25.5">
      <c r="A94" s="28" t="s">
        <v>40</v>
      </c>
      <c r="E94" s="29" t="s">
        <v>194</v>
      </c>
    </row>
    <row r="95" spans="1:5" ht="89.25">
      <c r="A95" s="30" t="s">
        <v>41</v>
      </c>
      <c r="E95" s="37" t="s">
        <v>835</v>
      </c>
    </row>
    <row r="96" spans="1:5" ht="12.75">
      <c r="A96" t="s">
        <v>42</v>
      </c>
      <c r="E96" s="29" t="s">
        <v>37</v>
      </c>
    </row>
    <row r="97" spans="1:16" ht="12.75">
      <c r="A97" s="19" t="s">
        <v>35</v>
      </c>
      <c s="23" t="s">
        <v>105</v>
      </c>
      <c s="23" t="s">
        <v>200</v>
      </c>
      <c s="19" t="s">
        <v>37</v>
      </c>
      <c s="24" t="s">
        <v>201</v>
      </c>
      <c s="25" t="s">
        <v>163</v>
      </c>
      <c s="26">
        <v>136.356</v>
      </c>
      <c s="27">
        <v>0</v>
      </c>
      <c s="27">
        <f>ROUND(ROUND(H97,2)*ROUND(G97,3),2)</f>
      </c>
      <c r="O97">
        <f>(I97*21)/100</f>
      </c>
      <c t="s">
        <v>14</v>
      </c>
    </row>
    <row r="98" spans="1:5" ht="25.5">
      <c r="A98" s="28" t="s">
        <v>40</v>
      </c>
      <c r="E98" s="29" t="s">
        <v>202</v>
      </c>
    </row>
    <row r="99" spans="1:5" ht="25.5">
      <c r="A99" s="30" t="s">
        <v>41</v>
      </c>
      <c r="E99" s="31" t="s">
        <v>836</v>
      </c>
    </row>
    <row r="100" spans="1:5" ht="12.75">
      <c r="A100" t="s">
        <v>42</v>
      </c>
      <c r="E100" s="29" t="s">
        <v>37</v>
      </c>
    </row>
    <row r="101" spans="1:16" ht="25.5">
      <c r="A101" s="19" t="s">
        <v>35</v>
      </c>
      <c s="23" t="s">
        <v>111</v>
      </c>
      <c s="23" t="s">
        <v>204</v>
      </c>
      <c s="19" t="s">
        <v>37</v>
      </c>
      <c s="24" t="s">
        <v>205</v>
      </c>
      <c s="25" t="s">
        <v>163</v>
      </c>
      <c s="26">
        <v>33.513</v>
      </c>
      <c s="27">
        <v>0</v>
      </c>
      <c s="27">
        <f>ROUND(ROUND(H101,2)*ROUND(G101,3),2)</f>
      </c>
      <c r="O101">
        <f>(I101*21)/100</f>
      </c>
      <c t="s">
        <v>14</v>
      </c>
    </row>
    <row r="102" spans="1:5" ht="25.5">
      <c r="A102" s="28" t="s">
        <v>40</v>
      </c>
      <c r="E102" s="29" t="s">
        <v>205</v>
      </c>
    </row>
    <row r="103" spans="1:5" ht="38.25">
      <c r="A103" s="30" t="s">
        <v>41</v>
      </c>
      <c r="E103" s="31" t="s">
        <v>837</v>
      </c>
    </row>
    <row r="104" spans="1:5" ht="12.75">
      <c r="A104" t="s">
        <v>42</v>
      </c>
      <c r="E104" s="29" t="s">
        <v>37</v>
      </c>
    </row>
    <row r="105" spans="1:16" ht="12.75">
      <c r="A105" s="19" t="s">
        <v>35</v>
      </c>
      <c s="23" t="s">
        <v>114</v>
      </c>
      <c s="23" t="s">
        <v>645</v>
      </c>
      <c s="19" t="s">
        <v>37</v>
      </c>
      <c s="24" t="s">
        <v>646</v>
      </c>
      <c s="25" t="s">
        <v>198</v>
      </c>
      <c s="26">
        <v>67.026</v>
      </c>
      <c s="27">
        <v>0</v>
      </c>
      <c s="27">
        <f>ROUND(ROUND(H105,2)*ROUND(G105,3),2)</f>
      </c>
      <c r="O105">
        <f>(I105*21)/100</f>
      </c>
      <c t="s">
        <v>14</v>
      </c>
    </row>
    <row r="106" spans="1:5" ht="12.75">
      <c r="A106" s="28" t="s">
        <v>40</v>
      </c>
      <c r="E106" s="29" t="s">
        <v>646</v>
      </c>
    </row>
    <row r="107" spans="1:5" ht="12.75">
      <c r="A107" s="30" t="s">
        <v>41</v>
      </c>
      <c r="E107" s="31" t="s">
        <v>838</v>
      </c>
    </row>
    <row r="108" spans="1:5" ht="12.75">
      <c r="A108" t="s">
        <v>42</v>
      </c>
      <c r="E108" s="29" t="s">
        <v>37</v>
      </c>
    </row>
    <row r="109" spans="1:16" ht="12.75">
      <c r="A109" s="19" t="s">
        <v>35</v>
      </c>
      <c s="23" t="s">
        <v>108</v>
      </c>
      <c s="23" t="s">
        <v>210</v>
      </c>
      <c s="19" t="s">
        <v>37</v>
      </c>
      <c s="24" t="s">
        <v>211</v>
      </c>
      <c s="25" t="s">
        <v>198</v>
      </c>
      <c s="26">
        <v>252.259</v>
      </c>
      <c s="27">
        <v>0</v>
      </c>
      <c s="27">
        <f>ROUND(ROUND(H109,2)*ROUND(G109,3),2)</f>
      </c>
      <c r="O109">
        <f>(I109*21)/100</f>
      </c>
      <c t="s">
        <v>14</v>
      </c>
    </row>
    <row r="110" spans="1:5" ht="12.75">
      <c r="A110" s="28" t="s">
        <v>40</v>
      </c>
      <c r="E110" s="29" t="s">
        <v>211</v>
      </c>
    </row>
    <row r="111" spans="1:5" ht="12.75">
      <c r="A111" s="30" t="s">
        <v>41</v>
      </c>
      <c r="E111" s="31" t="s">
        <v>839</v>
      </c>
    </row>
    <row r="112" spans="1:5" ht="12.75">
      <c r="A112" t="s">
        <v>42</v>
      </c>
      <c r="E112" s="29" t="s">
        <v>37</v>
      </c>
    </row>
    <row r="113" spans="1:18" ht="12.75" customHeight="1">
      <c r="A113" s="5" t="s">
        <v>33</v>
      </c>
      <c s="5"/>
      <c s="34" t="s">
        <v>14</v>
      </c>
      <c s="5"/>
      <c s="21" t="s">
        <v>213</v>
      </c>
      <c s="5"/>
      <c s="5"/>
      <c s="5"/>
      <c s="35">
        <f>0+Q113</f>
      </c>
      <c r="O113">
        <f>0+R113</f>
      </c>
      <c r="Q113">
        <f>0+I114+I118+I122</f>
      </c>
      <c>
        <f>0+O114+O118+O122</f>
      </c>
    </row>
    <row r="114" spans="1:16" ht="25.5">
      <c r="A114" s="19" t="s">
        <v>35</v>
      </c>
      <c s="23" t="s">
        <v>255</v>
      </c>
      <c s="23" t="s">
        <v>214</v>
      </c>
      <c s="19" t="s">
        <v>37</v>
      </c>
      <c s="24" t="s">
        <v>215</v>
      </c>
      <c s="25" t="s">
        <v>216</v>
      </c>
      <c s="26">
        <v>59.05</v>
      </c>
      <c s="27">
        <v>0</v>
      </c>
      <c s="27">
        <f>ROUND(ROUND(H114,2)*ROUND(G114,3),2)</f>
      </c>
      <c r="O114">
        <f>(I114*21)/100</f>
      </c>
      <c t="s">
        <v>14</v>
      </c>
    </row>
    <row r="115" spans="1:5" ht="38.25">
      <c r="A115" s="28" t="s">
        <v>40</v>
      </c>
      <c r="E115" s="29" t="s">
        <v>217</v>
      </c>
    </row>
    <row r="116" spans="1:5" ht="51">
      <c r="A116" s="30" t="s">
        <v>41</v>
      </c>
      <c r="E116" s="31" t="s">
        <v>840</v>
      </c>
    </row>
    <row r="117" spans="1:5" ht="12.75">
      <c r="A117" t="s">
        <v>42</v>
      </c>
      <c r="E117" s="29" t="s">
        <v>37</v>
      </c>
    </row>
    <row r="118" spans="1:16" ht="12.75">
      <c r="A118" s="19" t="s">
        <v>35</v>
      </c>
      <c s="23" t="s">
        <v>274</v>
      </c>
      <c s="23" t="s">
        <v>219</v>
      </c>
      <c s="19" t="s">
        <v>37</v>
      </c>
      <c s="24" t="s">
        <v>220</v>
      </c>
      <c s="25" t="s">
        <v>141</v>
      </c>
      <c s="26">
        <v>64.955</v>
      </c>
      <c s="27">
        <v>0</v>
      </c>
      <c s="27">
        <f>ROUND(ROUND(H118,2)*ROUND(G118,3),2)</f>
      </c>
      <c r="O118">
        <f>(I118*21)/100</f>
      </c>
      <c t="s">
        <v>14</v>
      </c>
    </row>
    <row r="119" spans="1:5" ht="25.5">
      <c r="A119" s="28" t="s">
        <v>40</v>
      </c>
      <c r="E119" s="29" t="s">
        <v>221</v>
      </c>
    </row>
    <row r="120" spans="1:5" ht="12.75">
      <c r="A120" s="30" t="s">
        <v>41</v>
      </c>
      <c r="E120" s="31" t="s">
        <v>841</v>
      </c>
    </row>
    <row r="121" spans="1:5" ht="12.75">
      <c r="A121" t="s">
        <v>42</v>
      </c>
      <c r="E121" s="29" t="s">
        <v>37</v>
      </c>
    </row>
    <row r="122" spans="1:16" ht="12.75">
      <c r="A122" s="19" t="s">
        <v>35</v>
      </c>
      <c s="23" t="s">
        <v>262</v>
      </c>
      <c s="23" t="s">
        <v>223</v>
      </c>
      <c s="19" t="s">
        <v>37</v>
      </c>
      <c s="24" t="s">
        <v>224</v>
      </c>
      <c s="25" t="s">
        <v>141</v>
      </c>
      <c s="26">
        <v>76.939</v>
      </c>
      <c s="27">
        <v>0</v>
      </c>
      <c s="27">
        <f>ROUND(ROUND(H122,2)*ROUND(G122,3),2)</f>
      </c>
      <c r="O122">
        <f>(I122*21)/100</f>
      </c>
      <c t="s">
        <v>14</v>
      </c>
    </row>
    <row r="123" spans="1:5" ht="12.75">
      <c r="A123" s="28" t="s">
        <v>40</v>
      </c>
      <c r="E123" s="29" t="s">
        <v>224</v>
      </c>
    </row>
    <row r="124" spans="1:5" ht="25.5">
      <c r="A124" s="30" t="s">
        <v>41</v>
      </c>
      <c r="E124" s="31" t="s">
        <v>842</v>
      </c>
    </row>
    <row r="125" spans="1:5" ht="12.75">
      <c r="A125" t="s">
        <v>42</v>
      </c>
      <c r="E125" s="29" t="s">
        <v>37</v>
      </c>
    </row>
    <row r="126" spans="1:18" ht="12.75" customHeight="1">
      <c r="A126" s="5" t="s">
        <v>33</v>
      </c>
      <c s="5"/>
      <c s="34" t="s">
        <v>12</v>
      </c>
      <c s="5"/>
      <c s="21" t="s">
        <v>652</v>
      </c>
      <c s="5"/>
      <c s="5"/>
      <c s="5"/>
      <c s="35">
        <f>0+Q126</f>
      </c>
      <c r="O126">
        <f>0+R126</f>
      </c>
      <c r="Q126">
        <f>0+I127+I131</f>
      </c>
      <c>
        <f>0+O127+O131</f>
      </c>
    </row>
    <row r="127" spans="1:16" ht="12.75">
      <c r="A127" s="19" t="s">
        <v>35</v>
      </c>
      <c s="23" t="s">
        <v>259</v>
      </c>
      <c s="23" t="s">
        <v>653</v>
      </c>
      <c s="19" t="s">
        <v>37</v>
      </c>
      <c s="24" t="s">
        <v>654</v>
      </c>
      <c s="25" t="s">
        <v>163</v>
      </c>
      <c s="26">
        <v>4.139</v>
      </c>
      <c s="27">
        <v>0</v>
      </c>
      <c s="27">
        <f>ROUND(ROUND(H127,2)*ROUND(G127,3),2)</f>
      </c>
      <c r="O127">
        <f>(I127*21)/100</f>
      </c>
      <c t="s">
        <v>14</v>
      </c>
    </row>
    <row r="128" spans="1:5" ht="25.5">
      <c r="A128" s="28" t="s">
        <v>40</v>
      </c>
      <c r="E128" s="29" t="s">
        <v>655</v>
      </c>
    </row>
    <row r="129" spans="1:5" ht="102">
      <c r="A129" s="30" t="s">
        <v>41</v>
      </c>
      <c r="E129" s="37" t="s">
        <v>843</v>
      </c>
    </row>
    <row r="130" spans="1:5" ht="12.75">
      <c r="A130" t="s">
        <v>42</v>
      </c>
      <c r="E130" s="29" t="s">
        <v>37</v>
      </c>
    </row>
    <row r="131" spans="1:16" ht="12.75">
      <c r="A131" s="19" t="s">
        <v>35</v>
      </c>
      <c s="23" t="s">
        <v>278</v>
      </c>
      <c s="23" t="s">
        <v>660</v>
      </c>
      <c s="19" t="s">
        <v>37</v>
      </c>
      <c s="24" t="s">
        <v>661</v>
      </c>
      <c s="25" t="s">
        <v>216</v>
      </c>
      <c s="26">
        <v>62.9</v>
      </c>
      <c s="27">
        <v>0</v>
      </c>
      <c s="27">
        <f>ROUND(ROUND(H131,2)*ROUND(G131,3),2)</f>
      </c>
      <c r="O131">
        <f>(I131*21)/100</f>
      </c>
      <c t="s">
        <v>14</v>
      </c>
    </row>
    <row r="132" spans="1:5" ht="12.75">
      <c r="A132" s="28" t="s">
        <v>40</v>
      </c>
      <c r="E132" s="29" t="s">
        <v>662</v>
      </c>
    </row>
    <row r="133" spans="1:5" ht="12.75">
      <c r="A133" s="30" t="s">
        <v>41</v>
      </c>
      <c r="E133" s="31" t="s">
        <v>37</v>
      </c>
    </row>
    <row r="134" spans="1:5" ht="12.75">
      <c r="A134" t="s">
        <v>42</v>
      </c>
      <c r="E134" s="29" t="s">
        <v>37</v>
      </c>
    </row>
    <row r="135" spans="1:18" ht="12.75" customHeight="1">
      <c r="A135" s="5" t="s">
        <v>33</v>
      </c>
      <c s="5"/>
      <c s="34" t="s">
        <v>24</v>
      </c>
      <c s="5"/>
      <c s="21" t="s">
        <v>225</v>
      </c>
      <c s="5"/>
      <c s="5"/>
      <c s="5"/>
      <c s="35">
        <f>0+Q135</f>
      </c>
      <c r="O135">
        <f>0+R135</f>
      </c>
      <c r="Q135">
        <f>0+I136+I140+I144</f>
      </c>
      <c>
        <f>0+O136+O140+O144</f>
      </c>
    </row>
    <row r="136" spans="1:16" ht="12.75">
      <c r="A136" s="19" t="s">
        <v>35</v>
      </c>
      <c s="23" t="s">
        <v>282</v>
      </c>
      <c s="23" t="s">
        <v>228</v>
      </c>
      <c s="19" t="s">
        <v>37</v>
      </c>
      <c s="24" t="s">
        <v>229</v>
      </c>
      <c s="25" t="s">
        <v>163</v>
      </c>
      <c s="26">
        <v>7.617</v>
      </c>
      <c s="27">
        <v>0</v>
      </c>
      <c s="27">
        <f>ROUND(ROUND(H136,2)*ROUND(G136,3),2)</f>
      </c>
      <c r="O136">
        <f>(I136*21)/100</f>
      </c>
      <c t="s">
        <v>14</v>
      </c>
    </row>
    <row r="137" spans="1:5" ht="25.5">
      <c r="A137" s="28" t="s">
        <v>40</v>
      </c>
      <c r="E137" s="29" t="s">
        <v>230</v>
      </c>
    </row>
    <row r="138" spans="1:5" ht="127.5">
      <c r="A138" s="30" t="s">
        <v>41</v>
      </c>
      <c r="E138" s="37" t="s">
        <v>844</v>
      </c>
    </row>
    <row r="139" spans="1:5" ht="12.75">
      <c r="A139" t="s">
        <v>42</v>
      </c>
      <c r="E139" s="29" t="s">
        <v>37</v>
      </c>
    </row>
    <row r="140" spans="1:16" ht="12.75">
      <c r="A140" s="19" t="s">
        <v>35</v>
      </c>
      <c s="23" t="s">
        <v>287</v>
      </c>
      <c s="23" t="s">
        <v>664</v>
      </c>
      <c s="19" t="s">
        <v>37</v>
      </c>
      <c s="24" t="s">
        <v>665</v>
      </c>
      <c s="25" t="s">
        <v>163</v>
      </c>
      <c s="26">
        <v>0.675</v>
      </c>
      <c s="27">
        <v>0</v>
      </c>
      <c s="27">
        <f>ROUND(ROUND(H140,2)*ROUND(G140,3),2)</f>
      </c>
      <c r="O140">
        <f>(I140*21)/100</f>
      </c>
      <c t="s">
        <v>14</v>
      </c>
    </row>
    <row r="141" spans="1:5" ht="25.5">
      <c r="A141" s="28" t="s">
        <v>40</v>
      </c>
      <c r="E141" s="29" t="s">
        <v>666</v>
      </c>
    </row>
    <row r="142" spans="1:5" ht="38.25">
      <c r="A142" s="30" t="s">
        <v>41</v>
      </c>
      <c r="E142" s="37" t="s">
        <v>794</v>
      </c>
    </row>
    <row r="143" spans="1:5" ht="12.75">
      <c r="A143" t="s">
        <v>42</v>
      </c>
      <c r="E143" s="29" t="s">
        <v>37</v>
      </c>
    </row>
    <row r="144" spans="1:16" ht="12.75">
      <c r="A144" s="19" t="s">
        <v>35</v>
      </c>
      <c s="23" t="s">
        <v>250</v>
      </c>
      <c s="23" t="s">
        <v>668</v>
      </c>
      <c s="19" t="s">
        <v>37</v>
      </c>
      <c s="24" t="s">
        <v>669</v>
      </c>
      <c s="25" t="s">
        <v>163</v>
      </c>
      <c s="26">
        <v>18.927</v>
      </c>
      <c s="27">
        <v>0</v>
      </c>
      <c s="27">
        <f>ROUND(ROUND(H144,2)*ROUND(G144,3),2)</f>
      </c>
      <c r="O144">
        <f>(I144*21)/100</f>
      </c>
      <c t="s">
        <v>14</v>
      </c>
    </row>
    <row r="145" spans="1:5" ht="25.5">
      <c r="A145" s="28" t="s">
        <v>40</v>
      </c>
      <c r="E145" s="29" t="s">
        <v>670</v>
      </c>
    </row>
    <row r="146" spans="1:5" ht="38.25">
      <c r="A146" s="30" t="s">
        <v>41</v>
      </c>
      <c r="E146" s="31" t="s">
        <v>845</v>
      </c>
    </row>
    <row r="147" spans="1:5" ht="12.75">
      <c r="A147" t="s">
        <v>42</v>
      </c>
      <c r="E147" s="29" t="s">
        <v>37</v>
      </c>
    </row>
    <row r="148" spans="1:18" ht="12.75" customHeight="1">
      <c r="A148" s="5" t="s">
        <v>33</v>
      </c>
      <c s="5"/>
      <c s="34" t="s">
        <v>26</v>
      </c>
      <c s="5"/>
      <c s="21" t="s">
        <v>235</v>
      </c>
      <c s="5"/>
      <c s="5"/>
      <c s="5"/>
      <c s="35">
        <f>0+Q148</f>
      </c>
      <c r="O148">
        <f>0+R148</f>
      </c>
      <c r="Q148">
        <f>0+I149+I153+I157+I161+I165</f>
      </c>
      <c>
        <f>0+O149+O153+O157+O161+O165</f>
      </c>
    </row>
    <row r="149" spans="1:16" ht="12.75">
      <c r="A149" s="19" t="s">
        <v>35</v>
      </c>
      <c s="23" t="s">
        <v>119</v>
      </c>
      <c s="23" t="s">
        <v>846</v>
      </c>
      <c s="19" t="s">
        <v>37</v>
      </c>
      <c s="24" t="s">
        <v>847</v>
      </c>
      <c s="25" t="s">
        <v>141</v>
      </c>
      <c s="26">
        <v>2.25</v>
      </c>
      <c s="27">
        <v>0</v>
      </c>
      <c s="27">
        <f>ROUND(ROUND(H149,2)*ROUND(G149,3),2)</f>
      </c>
      <c r="O149">
        <f>(I149*21)/100</f>
      </c>
      <c t="s">
        <v>14</v>
      </c>
    </row>
    <row r="150" spans="1:5" ht="25.5">
      <c r="A150" s="28" t="s">
        <v>40</v>
      </c>
      <c r="E150" s="29" t="s">
        <v>848</v>
      </c>
    </row>
    <row r="151" spans="1:5" ht="25.5">
      <c r="A151" s="30" t="s">
        <v>41</v>
      </c>
      <c r="E151" s="31" t="s">
        <v>796</v>
      </c>
    </row>
    <row r="152" spans="1:5" ht="12.75">
      <c r="A152" t="s">
        <v>42</v>
      </c>
      <c r="E152" s="29" t="s">
        <v>37</v>
      </c>
    </row>
    <row r="153" spans="1:16" ht="12.75">
      <c r="A153" s="19" t="s">
        <v>35</v>
      </c>
      <c s="23" t="s">
        <v>122</v>
      </c>
      <c s="23" t="s">
        <v>318</v>
      </c>
      <c s="19" t="s">
        <v>37</v>
      </c>
      <c s="24" t="s">
        <v>319</v>
      </c>
      <c s="25" t="s">
        <v>141</v>
      </c>
      <c s="26">
        <v>1.44</v>
      </c>
      <c s="27">
        <v>0</v>
      </c>
      <c s="27">
        <f>ROUND(ROUND(H153,2)*ROUND(G153,3),2)</f>
      </c>
      <c r="O153">
        <f>(I153*21)/100</f>
      </c>
      <c t="s">
        <v>14</v>
      </c>
    </row>
    <row r="154" spans="1:5" ht="25.5">
      <c r="A154" s="28" t="s">
        <v>40</v>
      </c>
      <c r="E154" s="29" t="s">
        <v>320</v>
      </c>
    </row>
    <row r="155" spans="1:5" ht="25.5">
      <c r="A155" s="30" t="s">
        <v>41</v>
      </c>
      <c r="E155" s="31" t="s">
        <v>849</v>
      </c>
    </row>
    <row r="156" spans="1:5" ht="12.75">
      <c r="A156" t="s">
        <v>42</v>
      </c>
      <c r="E156" s="29" t="s">
        <v>37</v>
      </c>
    </row>
    <row r="157" spans="1:16" ht="12.75">
      <c r="A157" s="19" t="s">
        <v>35</v>
      </c>
      <c s="23" t="s">
        <v>127</v>
      </c>
      <c s="23" t="s">
        <v>322</v>
      </c>
      <c s="19" t="s">
        <v>37</v>
      </c>
      <c s="24" t="s">
        <v>323</v>
      </c>
      <c s="25" t="s">
        <v>141</v>
      </c>
      <c s="26">
        <v>73.92</v>
      </c>
      <c s="27">
        <v>0</v>
      </c>
      <c s="27">
        <f>ROUND(ROUND(H157,2)*ROUND(G157,3),2)</f>
      </c>
      <c r="O157">
        <f>(I157*21)/100</f>
      </c>
      <c t="s">
        <v>14</v>
      </c>
    </row>
    <row r="158" spans="1:5" ht="25.5">
      <c r="A158" s="28" t="s">
        <v>40</v>
      </c>
      <c r="E158" s="29" t="s">
        <v>324</v>
      </c>
    </row>
    <row r="159" spans="1:5" ht="140.25">
      <c r="A159" s="30" t="s">
        <v>41</v>
      </c>
      <c r="E159" s="31" t="s">
        <v>850</v>
      </c>
    </row>
    <row r="160" spans="1:5" ht="12.75">
      <c r="A160" t="s">
        <v>42</v>
      </c>
      <c r="E160" s="29" t="s">
        <v>37</v>
      </c>
    </row>
    <row r="161" spans="1:16" ht="12.75">
      <c r="A161" s="19" t="s">
        <v>35</v>
      </c>
      <c s="23" t="s">
        <v>134</v>
      </c>
      <c s="23" t="s">
        <v>589</v>
      </c>
      <c s="19" t="s">
        <v>37</v>
      </c>
      <c s="24" t="s">
        <v>590</v>
      </c>
      <c s="25" t="s">
        <v>141</v>
      </c>
      <c s="26">
        <v>1.125</v>
      </c>
      <c s="27">
        <v>0</v>
      </c>
      <c s="27">
        <f>ROUND(ROUND(H161,2)*ROUND(G161,3),2)</f>
      </c>
      <c r="O161">
        <f>(I161*21)/100</f>
      </c>
      <c t="s">
        <v>14</v>
      </c>
    </row>
    <row r="162" spans="1:5" ht="12.75">
      <c r="A162" s="28" t="s">
        <v>40</v>
      </c>
      <c r="E162" s="29" t="s">
        <v>590</v>
      </c>
    </row>
    <row r="163" spans="1:5" ht="38.25">
      <c r="A163" s="30" t="s">
        <v>41</v>
      </c>
      <c r="E163" s="37" t="s">
        <v>851</v>
      </c>
    </row>
    <row r="164" spans="1:5" ht="12.75">
      <c r="A164" t="s">
        <v>42</v>
      </c>
      <c r="E164" s="29" t="s">
        <v>37</v>
      </c>
    </row>
    <row r="165" spans="1:16" ht="25.5">
      <c r="A165" s="19" t="s">
        <v>35</v>
      </c>
      <c s="23" t="s">
        <v>131</v>
      </c>
      <c s="23" t="s">
        <v>592</v>
      </c>
      <c s="19" t="s">
        <v>37</v>
      </c>
      <c s="24" t="s">
        <v>593</v>
      </c>
      <c s="25" t="s">
        <v>141</v>
      </c>
      <c s="26">
        <v>2.25</v>
      </c>
      <c s="27">
        <v>0</v>
      </c>
      <c s="27">
        <f>ROUND(ROUND(H165,2)*ROUND(G165,3),2)</f>
      </c>
      <c r="O165">
        <f>(I165*21)/100</f>
      </c>
      <c t="s">
        <v>14</v>
      </c>
    </row>
    <row r="166" spans="1:5" ht="51">
      <c r="A166" s="28" t="s">
        <v>40</v>
      </c>
      <c r="E166" s="29" t="s">
        <v>594</v>
      </c>
    </row>
    <row r="167" spans="1:5" ht="25.5">
      <c r="A167" s="30" t="s">
        <v>41</v>
      </c>
      <c r="E167" s="31" t="s">
        <v>796</v>
      </c>
    </row>
    <row r="168" spans="1:5" ht="12.75">
      <c r="A168" t="s">
        <v>42</v>
      </c>
      <c r="E168" s="29" t="s">
        <v>37</v>
      </c>
    </row>
    <row r="169" spans="1:18" ht="12.75" customHeight="1">
      <c r="A169" s="5" t="s">
        <v>33</v>
      </c>
      <c s="5"/>
      <c s="34" t="s">
        <v>60</v>
      </c>
      <c s="5"/>
      <c s="21" t="s">
        <v>254</v>
      </c>
      <c s="5"/>
      <c s="5"/>
      <c s="5"/>
      <c s="35">
        <f>0+Q169</f>
      </c>
      <c r="O169">
        <f>0+R169</f>
      </c>
      <c r="Q169">
        <f>0+I170+I174+I178+I182+I186+I190+I194+I198+I202+I206+I210+I214+I218+I222+I226+I230+I234+I238+I242+I246+I250+I254+I258+I262</f>
      </c>
      <c>
        <f>0+O170+O174+O178+O182+O186+O190+O194+O198+O202+O206+O210+O214+O218+O222+O226+O230+O234+O238+O242+O246+O250+O254+O258+O262</f>
      </c>
    </row>
    <row r="170" spans="1:16" ht="12.75">
      <c r="A170" s="19" t="s">
        <v>35</v>
      </c>
      <c s="23" t="s">
        <v>349</v>
      </c>
      <c s="23" t="s">
        <v>673</v>
      </c>
      <c s="19" t="s">
        <v>37</v>
      </c>
      <c s="24" t="s">
        <v>674</v>
      </c>
      <c s="25" t="s">
        <v>47</v>
      </c>
      <c s="26">
        <v>5</v>
      </c>
      <c s="27">
        <v>0</v>
      </c>
      <c s="27">
        <f>ROUND(ROUND(H170,2)*ROUND(G170,3),2)</f>
      </c>
      <c r="O170">
        <f>(I170*21)/100</f>
      </c>
      <c t="s">
        <v>14</v>
      </c>
    </row>
    <row r="171" spans="1:5" ht="25.5">
      <c r="A171" s="28" t="s">
        <v>40</v>
      </c>
      <c r="E171" s="29" t="s">
        <v>675</v>
      </c>
    </row>
    <row r="172" spans="1:5" ht="12.75">
      <c r="A172" s="30" t="s">
        <v>41</v>
      </c>
      <c r="E172" s="31" t="s">
        <v>37</v>
      </c>
    </row>
    <row r="173" spans="1:5" ht="12.75">
      <c r="A173" t="s">
        <v>42</v>
      </c>
      <c r="E173" s="29" t="s">
        <v>37</v>
      </c>
    </row>
    <row r="174" spans="1:16" ht="12.75">
      <c r="A174" s="19" t="s">
        <v>35</v>
      </c>
      <c s="23" t="s">
        <v>355</v>
      </c>
      <c s="23" t="s">
        <v>797</v>
      </c>
      <c s="19" t="s">
        <v>37</v>
      </c>
      <c s="24" t="s">
        <v>798</v>
      </c>
      <c s="25" t="s">
        <v>47</v>
      </c>
      <c s="26">
        <v>1</v>
      </c>
      <c s="27">
        <v>0</v>
      </c>
      <c s="27">
        <f>ROUND(ROUND(H174,2)*ROUND(G174,3),2)</f>
      </c>
      <c r="O174">
        <f>(I174*21)/100</f>
      </c>
      <c t="s">
        <v>14</v>
      </c>
    </row>
    <row r="175" spans="1:5" ht="25.5">
      <c r="A175" s="28" t="s">
        <v>40</v>
      </c>
      <c r="E175" s="29" t="s">
        <v>799</v>
      </c>
    </row>
    <row r="176" spans="1:5" ht="12.75">
      <c r="A176" s="30" t="s">
        <v>41</v>
      </c>
      <c r="E176" s="31" t="s">
        <v>37</v>
      </c>
    </row>
    <row r="177" spans="1:5" ht="12.75">
      <c r="A177" t="s">
        <v>42</v>
      </c>
      <c r="E177" s="29" t="s">
        <v>37</v>
      </c>
    </row>
    <row r="178" spans="1:16" ht="12.75">
      <c r="A178" s="19" t="s">
        <v>35</v>
      </c>
      <c s="23" t="s">
        <v>524</v>
      </c>
      <c s="23" t="s">
        <v>677</v>
      </c>
      <c s="19" t="s">
        <v>37</v>
      </c>
      <c s="24" t="s">
        <v>678</v>
      </c>
      <c s="25" t="s">
        <v>47</v>
      </c>
      <c s="26">
        <v>3</v>
      </c>
      <c s="27">
        <v>0</v>
      </c>
      <c s="27">
        <f>ROUND(ROUND(H178,2)*ROUND(G178,3),2)</f>
      </c>
      <c r="O178">
        <f>(I178*21)/100</f>
      </c>
      <c t="s">
        <v>14</v>
      </c>
    </row>
    <row r="179" spans="1:5" ht="12.75">
      <c r="A179" s="28" t="s">
        <v>40</v>
      </c>
      <c r="E179" s="29" t="s">
        <v>678</v>
      </c>
    </row>
    <row r="180" spans="1:5" ht="12.75">
      <c r="A180" s="30" t="s">
        <v>41</v>
      </c>
      <c r="E180" s="31" t="s">
        <v>37</v>
      </c>
    </row>
    <row r="181" spans="1:5" ht="12.75">
      <c r="A181" t="s">
        <v>42</v>
      </c>
      <c r="E181" s="29" t="s">
        <v>37</v>
      </c>
    </row>
    <row r="182" spans="1:16" ht="25.5">
      <c r="A182" s="19" t="s">
        <v>35</v>
      </c>
      <c s="23" t="s">
        <v>466</v>
      </c>
      <c s="23" t="s">
        <v>679</v>
      </c>
      <c s="19" t="s">
        <v>37</v>
      </c>
      <c s="24" t="s">
        <v>680</v>
      </c>
      <c s="25" t="s">
        <v>216</v>
      </c>
      <c s="26">
        <v>3</v>
      </c>
      <c s="27">
        <v>0</v>
      </c>
      <c s="27">
        <f>ROUND(ROUND(H182,2)*ROUND(G182,3),2)</f>
      </c>
      <c r="O182">
        <f>(I182*21)/100</f>
      </c>
      <c t="s">
        <v>14</v>
      </c>
    </row>
    <row r="183" spans="1:5" ht="12.75">
      <c r="A183" s="28" t="s">
        <v>40</v>
      </c>
      <c r="E183" s="29" t="s">
        <v>37</v>
      </c>
    </row>
    <row r="184" spans="1:5" ht="12.75">
      <c r="A184" s="30" t="s">
        <v>41</v>
      </c>
      <c r="E184" s="31" t="s">
        <v>852</v>
      </c>
    </row>
    <row r="185" spans="1:5" ht="12.75">
      <c r="A185" t="s">
        <v>42</v>
      </c>
      <c r="E185" s="29" t="s">
        <v>37</v>
      </c>
    </row>
    <row r="186" spans="1:16" ht="12.75">
      <c r="A186" s="19" t="s">
        <v>35</v>
      </c>
      <c s="23" t="s">
        <v>469</v>
      </c>
      <c s="23" t="s">
        <v>685</v>
      </c>
      <c s="19" t="s">
        <v>37</v>
      </c>
      <c s="24" t="s">
        <v>686</v>
      </c>
      <c s="25" t="s">
        <v>47</v>
      </c>
      <c s="26">
        <v>3</v>
      </c>
      <c s="27">
        <v>0</v>
      </c>
      <c s="27">
        <f>ROUND(ROUND(H186,2)*ROUND(G186,3),2)</f>
      </c>
      <c r="O186">
        <f>(I186*21)/100</f>
      </c>
      <c t="s">
        <v>14</v>
      </c>
    </row>
    <row r="187" spans="1:5" ht="12.75">
      <c r="A187" s="28" t="s">
        <v>40</v>
      </c>
      <c r="E187" s="29" t="s">
        <v>686</v>
      </c>
    </row>
    <row r="188" spans="1:5" ht="12.75">
      <c r="A188" s="30" t="s">
        <v>41</v>
      </c>
      <c r="E188" s="31" t="s">
        <v>37</v>
      </c>
    </row>
    <row r="189" spans="1:5" ht="12.75">
      <c r="A189" t="s">
        <v>42</v>
      </c>
      <c r="E189" s="29" t="s">
        <v>37</v>
      </c>
    </row>
    <row r="190" spans="1:16" ht="12.75">
      <c r="A190" s="19" t="s">
        <v>35</v>
      </c>
      <c s="23" t="s">
        <v>352</v>
      </c>
      <c s="23" t="s">
        <v>689</v>
      </c>
      <c s="19" t="s">
        <v>37</v>
      </c>
      <c s="24" t="s">
        <v>690</v>
      </c>
      <c s="25" t="s">
        <v>47</v>
      </c>
      <c s="26">
        <v>3</v>
      </c>
      <c s="27">
        <v>0</v>
      </c>
      <c s="27">
        <f>ROUND(ROUND(H190,2)*ROUND(G190,3),2)</f>
      </c>
      <c r="O190">
        <f>(I190*21)/100</f>
      </c>
      <c t="s">
        <v>14</v>
      </c>
    </row>
    <row r="191" spans="1:5" ht="12.75">
      <c r="A191" s="28" t="s">
        <v>40</v>
      </c>
      <c r="E191" s="29" t="s">
        <v>690</v>
      </c>
    </row>
    <row r="192" spans="1:5" ht="12.75">
      <c r="A192" s="30" t="s">
        <v>41</v>
      </c>
      <c r="E192" s="31" t="s">
        <v>37</v>
      </c>
    </row>
    <row r="193" spans="1:5" ht="12.75">
      <c r="A193" t="s">
        <v>42</v>
      </c>
      <c r="E193" s="29" t="s">
        <v>37</v>
      </c>
    </row>
    <row r="194" spans="1:16" ht="12.75">
      <c r="A194" s="19" t="s">
        <v>35</v>
      </c>
      <c s="23" t="s">
        <v>371</v>
      </c>
      <c s="23" t="s">
        <v>853</v>
      </c>
      <c s="19" t="s">
        <v>37</v>
      </c>
      <c s="24" t="s">
        <v>803</v>
      </c>
      <c s="25" t="s">
        <v>47</v>
      </c>
      <c s="26">
        <v>1</v>
      </c>
      <c s="27">
        <v>0</v>
      </c>
      <c s="27">
        <f>ROUND(ROUND(H194,2)*ROUND(G194,3),2)</f>
      </c>
      <c r="O194">
        <f>(I194*21)/100</f>
      </c>
      <c t="s">
        <v>14</v>
      </c>
    </row>
    <row r="195" spans="1:5" ht="12.75">
      <c r="A195" s="28" t="s">
        <v>40</v>
      </c>
      <c r="E195" s="29" t="s">
        <v>803</v>
      </c>
    </row>
    <row r="196" spans="1:5" ht="12.75">
      <c r="A196" s="30" t="s">
        <v>41</v>
      </c>
      <c r="E196" s="31" t="s">
        <v>37</v>
      </c>
    </row>
    <row r="197" spans="1:5" ht="12.75">
      <c r="A197" t="s">
        <v>42</v>
      </c>
      <c r="E197" s="29" t="s">
        <v>37</v>
      </c>
    </row>
    <row r="198" spans="1:16" ht="12.75">
      <c r="A198" s="19" t="s">
        <v>35</v>
      </c>
      <c s="23" t="s">
        <v>332</v>
      </c>
      <c s="23" t="s">
        <v>804</v>
      </c>
      <c s="19" t="s">
        <v>37</v>
      </c>
      <c s="24" t="s">
        <v>805</v>
      </c>
      <c s="25" t="s">
        <v>47</v>
      </c>
      <c s="26">
        <v>3</v>
      </c>
      <c s="27">
        <v>0</v>
      </c>
      <c s="27">
        <f>ROUND(ROUND(H198,2)*ROUND(G198,3),2)</f>
      </c>
      <c r="O198">
        <f>(I198*21)/100</f>
      </c>
      <c t="s">
        <v>14</v>
      </c>
    </row>
    <row r="199" spans="1:5" ht="12.75">
      <c r="A199" s="28" t="s">
        <v>40</v>
      </c>
      <c r="E199" s="29" t="s">
        <v>805</v>
      </c>
    </row>
    <row r="200" spans="1:5" ht="12.75">
      <c r="A200" s="30" t="s">
        <v>41</v>
      </c>
      <c r="E200" s="31" t="s">
        <v>37</v>
      </c>
    </row>
    <row r="201" spans="1:5" ht="12.75">
      <c r="A201" t="s">
        <v>42</v>
      </c>
      <c r="E201" s="29" t="s">
        <v>37</v>
      </c>
    </row>
    <row r="202" spans="1:16" ht="12.75">
      <c r="A202" s="19" t="s">
        <v>35</v>
      </c>
      <c s="23" t="s">
        <v>363</v>
      </c>
      <c s="23" t="s">
        <v>691</v>
      </c>
      <c s="19" t="s">
        <v>37</v>
      </c>
      <c s="24" t="s">
        <v>692</v>
      </c>
      <c s="25" t="s">
        <v>47</v>
      </c>
      <c s="26">
        <v>1</v>
      </c>
      <c s="27">
        <v>0</v>
      </c>
      <c s="27">
        <f>ROUND(ROUND(H202,2)*ROUND(G202,3),2)</f>
      </c>
      <c r="O202">
        <f>(I202*21)/100</f>
      </c>
      <c t="s">
        <v>14</v>
      </c>
    </row>
    <row r="203" spans="1:5" ht="12.75">
      <c r="A203" s="28" t="s">
        <v>40</v>
      </c>
      <c r="E203" s="29" t="s">
        <v>692</v>
      </c>
    </row>
    <row r="204" spans="1:5" ht="12.75">
      <c r="A204" s="30" t="s">
        <v>41</v>
      </c>
      <c r="E204" s="31" t="s">
        <v>37</v>
      </c>
    </row>
    <row r="205" spans="1:5" ht="12.75">
      <c r="A205" t="s">
        <v>42</v>
      </c>
      <c r="E205" s="29" t="s">
        <v>37</v>
      </c>
    </row>
    <row r="206" spans="1:16" ht="12.75">
      <c r="A206" s="19" t="s">
        <v>35</v>
      </c>
      <c s="23" t="s">
        <v>346</v>
      </c>
      <c s="23" t="s">
        <v>695</v>
      </c>
      <c s="19" t="s">
        <v>37</v>
      </c>
      <c s="24" t="s">
        <v>696</v>
      </c>
      <c s="25" t="s">
        <v>47</v>
      </c>
      <c s="26">
        <v>1</v>
      </c>
      <c s="27">
        <v>0</v>
      </c>
      <c s="27">
        <f>ROUND(ROUND(H206,2)*ROUND(G206,3),2)</f>
      </c>
      <c r="O206">
        <f>(I206*21)/100</f>
      </c>
      <c t="s">
        <v>14</v>
      </c>
    </row>
    <row r="207" spans="1:5" ht="12.75">
      <c r="A207" s="28" t="s">
        <v>40</v>
      </c>
      <c r="E207" s="29" t="s">
        <v>696</v>
      </c>
    </row>
    <row r="208" spans="1:5" ht="12.75">
      <c r="A208" s="30" t="s">
        <v>41</v>
      </c>
      <c r="E208" s="31" t="s">
        <v>37</v>
      </c>
    </row>
    <row r="209" spans="1:5" ht="12.75">
      <c r="A209" t="s">
        <v>42</v>
      </c>
      <c r="E209" s="29" t="s">
        <v>37</v>
      </c>
    </row>
    <row r="210" spans="1:16" ht="12.75">
      <c r="A210" s="19" t="s">
        <v>35</v>
      </c>
      <c s="23" t="s">
        <v>364</v>
      </c>
      <c s="23" t="s">
        <v>697</v>
      </c>
      <c s="19" t="s">
        <v>37</v>
      </c>
      <c s="24" t="s">
        <v>698</v>
      </c>
      <c s="25" t="s">
        <v>47</v>
      </c>
      <c s="26">
        <v>3</v>
      </c>
      <c s="27">
        <v>0</v>
      </c>
      <c s="27">
        <f>ROUND(ROUND(H210,2)*ROUND(G210,3),2)</f>
      </c>
      <c r="O210">
        <f>(I210*21)/100</f>
      </c>
      <c t="s">
        <v>14</v>
      </c>
    </row>
    <row r="211" spans="1:5" ht="12.75">
      <c r="A211" s="28" t="s">
        <v>40</v>
      </c>
      <c r="E211" s="29" t="s">
        <v>698</v>
      </c>
    </row>
    <row r="212" spans="1:5" ht="12.75">
      <c r="A212" s="30" t="s">
        <v>41</v>
      </c>
      <c r="E212" s="31" t="s">
        <v>37</v>
      </c>
    </row>
    <row r="213" spans="1:5" ht="12.75">
      <c r="A213" t="s">
        <v>42</v>
      </c>
      <c r="E213" s="29" t="s">
        <v>37</v>
      </c>
    </row>
    <row r="214" spans="1:16" ht="12.75">
      <c r="A214" s="19" t="s">
        <v>35</v>
      </c>
      <c s="23" t="s">
        <v>365</v>
      </c>
      <c s="23" t="s">
        <v>806</v>
      </c>
      <c s="19" t="s">
        <v>37</v>
      </c>
      <c s="24" t="s">
        <v>807</v>
      </c>
      <c s="25" t="s">
        <v>47</v>
      </c>
      <c s="26">
        <v>1</v>
      </c>
      <c s="27">
        <v>0</v>
      </c>
      <c s="27">
        <f>ROUND(ROUND(H214,2)*ROUND(G214,3),2)</f>
      </c>
      <c r="O214">
        <f>(I214*21)/100</f>
      </c>
      <c t="s">
        <v>14</v>
      </c>
    </row>
    <row r="215" spans="1:5" ht="12.75">
      <c r="A215" s="28" t="s">
        <v>40</v>
      </c>
      <c r="E215" s="29" t="s">
        <v>807</v>
      </c>
    </row>
    <row r="216" spans="1:5" ht="12.75">
      <c r="A216" s="30" t="s">
        <v>41</v>
      </c>
      <c r="E216" s="31" t="s">
        <v>37</v>
      </c>
    </row>
    <row r="217" spans="1:5" ht="12.75">
      <c r="A217" t="s">
        <v>42</v>
      </c>
      <c r="E217" s="29" t="s">
        <v>37</v>
      </c>
    </row>
    <row r="218" spans="1:16" ht="12.75">
      <c r="A218" s="19" t="s">
        <v>35</v>
      </c>
      <c s="23" t="s">
        <v>376</v>
      </c>
      <c s="23" t="s">
        <v>704</v>
      </c>
      <c s="19" t="s">
        <v>37</v>
      </c>
      <c s="24" t="s">
        <v>705</v>
      </c>
      <c s="25" t="s">
        <v>47</v>
      </c>
      <c s="26">
        <v>7</v>
      </c>
      <c s="27">
        <v>0</v>
      </c>
      <c s="27">
        <f>ROUND(ROUND(H218,2)*ROUND(G218,3),2)</f>
      </c>
      <c r="O218">
        <f>(I218*21)/100</f>
      </c>
      <c t="s">
        <v>14</v>
      </c>
    </row>
    <row r="219" spans="1:5" ht="12.75">
      <c r="A219" s="28" t="s">
        <v>40</v>
      </c>
      <c r="E219" s="29" t="s">
        <v>705</v>
      </c>
    </row>
    <row r="220" spans="1:5" ht="12.75">
      <c r="A220" s="30" t="s">
        <v>41</v>
      </c>
      <c r="E220" s="31" t="s">
        <v>37</v>
      </c>
    </row>
    <row r="221" spans="1:5" ht="12.75">
      <c r="A221" t="s">
        <v>42</v>
      </c>
      <c r="E221" s="29" t="s">
        <v>37</v>
      </c>
    </row>
    <row r="222" spans="1:16" ht="12.75">
      <c r="A222" s="19" t="s">
        <v>35</v>
      </c>
      <c s="23" t="s">
        <v>512</v>
      </c>
      <c s="23" t="s">
        <v>811</v>
      </c>
      <c s="19" t="s">
        <v>37</v>
      </c>
      <c s="24" t="s">
        <v>812</v>
      </c>
      <c s="25" t="s">
        <v>47</v>
      </c>
      <c s="26">
        <v>3</v>
      </c>
      <c s="27">
        <v>0</v>
      </c>
      <c s="27">
        <f>ROUND(ROUND(H222,2)*ROUND(G222,3),2)</f>
      </c>
      <c r="O222">
        <f>(I222*21)/100</f>
      </c>
      <c t="s">
        <v>14</v>
      </c>
    </row>
    <row r="223" spans="1:5" ht="25.5">
      <c r="A223" s="28" t="s">
        <v>40</v>
      </c>
      <c r="E223" s="29" t="s">
        <v>813</v>
      </c>
    </row>
    <row r="224" spans="1:5" ht="12.75">
      <c r="A224" s="30" t="s">
        <v>41</v>
      </c>
      <c r="E224" s="31" t="s">
        <v>37</v>
      </c>
    </row>
    <row r="225" spans="1:5" ht="12.75">
      <c r="A225" t="s">
        <v>42</v>
      </c>
      <c r="E225" s="29" t="s">
        <v>37</v>
      </c>
    </row>
    <row r="226" spans="1:16" ht="12.75">
      <c r="A226" s="19" t="s">
        <v>35</v>
      </c>
      <c s="23" t="s">
        <v>336</v>
      </c>
      <c s="23" t="s">
        <v>706</v>
      </c>
      <c s="19" t="s">
        <v>37</v>
      </c>
      <c s="24" t="s">
        <v>707</v>
      </c>
      <c s="25" t="s">
        <v>216</v>
      </c>
      <c s="26">
        <v>63.844</v>
      </c>
      <c s="27">
        <v>0</v>
      </c>
      <c s="27">
        <f>ROUND(ROUND(H226,2)*ROUND(G226,3),2)</f>
      </c>
      <c r="O226">
        <f>(I226*21)/100</f>
      </c>
      <c t="s">
        <v>14</v>
      </c>
    </row>
    <row r="227" spans="1:5" ht="12.75">
      <c r="A227" s="28" t="s">
        <v>40</v>
      </c>
      <c r="E227" s="29" t="s">
        <v>707</v>
      </c>
    </row>
    <row r="228" spans="1:5" ht="25.5">
      <c r="A228" s="30" t="s">
        <v>41</v>
      </c>
      <c r="E228" s="31" t="s">
        <v>854</v>
      </c>
    </row>
    <row r="229" spans="1:5" ht="12.75">
      <c r="A229" t="s">
        <v>42</v>
      </c>
      <c r="E229" s="29" t="s">
        <v>37</v>
      </c>
    </row>
    <row r="230" spans="1:16" ht="25.5">
      <c r="A230" s="19" t="s">
        <v>35</v>
      </c>
      <c s="23" t="s">
        <v>247</v>
      </c>
      <c s="23" t="s">
        <v>717</v>
      </c>
      <c s="19" t="s">
        <v>37</v>
      </c>
      <c s="24" t="s">
        <v>718</v>
      </c>
      <c s="25" t="s">
        <v>216</v>
      </c>
      <c s="26">
        <v>62.9</v>
      </c>
      <c s="27">
        <v>0</v>
      </c>
      <c s="27">
        <f>ROUND(ROUND(H230,2)*ROUND(G230,3),2)</f>
      </c>
      <c r="O230">
        <f>(I230*21)/100</f>
      </c>
      <c t="s">
        <v>14</v>
      </c>
    </row>
    <row r="231" spans="1:5" ht="25.5">
      <c r="A231" s="28" t="s">
        <v>40</v>
      </c>
      <c r="E231" s="29" t="s">
        <v>719</v>
      </c>
    </row>
    <row r="232" spans="1:5" ht="12.75">
      <c r="A232" s="30" t="s">
        <v>41</v>
      </c>
      <c r="E232" s="31" t="s">
        <v>37</v>
      </c>
    </row>
    <row r="233" spans="1:5" ht="12.75">
      <c r="A233" t="s">
        <v>42</v>
      </c>
      <c r="E233" s="29" t="s">
        <v>37</v>
      </c>
    </row>
    <row r="234" spans="1:16" ht="12.75">
      <c r="A234" s="19" t="s">
        <v>35</v>
      </c>
      <c s="23" t="s">
        <v>340</v>
      </c>
      <c s="23" t="s">
        <v>723</v>
      </c>
      <c s="19" t="s">
        <v>37</v>
      </c>
      <c s="24" t="s">
        <v>724</v>
      </c>
      <c s="25" t="s">
        <v>725</v>
      </c>
      <c s="26">
        <v>3</v>
      </c>
      <c s="27">
        <v>0</v>
      </c>
      <c s="27">
        <f>ROUND(ROUND(H234,2)*ROUND(G234,3),2)</f>
      </c>
      <c r="O234">
        <f>(I234*21)/100</f>
      </c>
      <c t="s">
        <v>14</v>
      </c>
    </row>
    <row r="235" spans="1:5" ht="12.75">
      <c r="A235" s="28" t="s">
        <v>40</v>
      </c>
      <c r="E235" s="29" t="s">
        <v>726</v>
      </c>
    </row>
    <row r="236" spans="1:5" ht="12.75">
      <c r="A236" s="30" t="s">
        <v>41</v>
      </c>
      <c r="E236" s="31" t="s">
        <v>37</v>
      </c>
    </row>
    <row r="237" spans="1:5" ht="12.75">
      <c r="A237" t="s">
        <v>42</v>
      </c>
      <c r="E237" s="29" t="s">
        <v>37</v>
      </c>
    </row>
    <row r="238" spans="1:16" ht="12.75">
      <c r="A238" s="19" t="s">
        <v>35</v>
      </c>
      <c s="23" t="s">
        <v>359</v>
      </c>
      <c s="23" t="s">
        <v>727</v>
      </c>
      <c s="19" t="s">
        <v>37</v>
      </c>
      <c s="24" t="s">
        <v>728</v>
      </c>
      <c s="25" t="s">
        <v>729</v>
      </c>
      <c s="26">
        <v>3</v>
      </c>
      <c s="27">
        <v>0</v>
      </c>
      <c s="27">
        <f>ROUND(ROUND(H238,2)*ROUND(G238,3),2)</f>
      </c>
      <c r="O238">
        <f>(I238*21)/100</f>
      </c>
      <c t="s">
        <v>14</v>
      </c>
    </row>
    <row r="239" spans="1:5" ht="12.75">
      <c r="A239" s="28" t="s">
        <v>40</v>
      </c>
      <c r="E239" s="29" t="s">
        <v>726</v>
      </c>
    </row>
    <row r="240" spans="1:5" ht="12.75">
      <c r="A240" s="30" t="s">
        <v>41</v>
      </c>
      <c r="E240" s="31" t="s">
        <v>37</v>
      </c>
    </row>
    <row r="241" spans="1:5" ht="12.75">
      <c r="A241" t="s">
        <v>42</v>
      </c>
      <c r="E241" s="29" t="s">
        <v>37</v>
      </c>
    </row>
    <row r="242" spans="1:16" ht="12.75">
      <c r="A242" s="19" t="s">
        <v>35</v>
      </c>
      <c s="23" t="s">
        <v>343</v>
      </c>
      <c s="23" t="s">
        <v>730</v>
      </c>
      <c s="19" t="s">
        <v>37</v>
      </c>
      <c s="24" t="s">
        <v>731</v>
      </c>
      <c s="25" t="s">
        <v>47</v>
      </c>
      <c s="26">
        <v>9</v>
      </c>
      <c s="27">
        <v>0</v>
      </c>
      <c s="27">
        <f>ROUND(ROUND(H242,2)*ROUND(G242,3),2)</f>
      </c>
      <c r="O242">
        <f>(I242*21)/100</f>
      </c>
      <c t="s">
        <v>14</v>
      </c>
    </row>
    <row r="243" spans="1:5" ht="25.5">
      <c r="A243" s="28" t="s">
        <v>40</v>
      </c>
      <c r="E243" s="29" t="s">
        <v>732</v>
      </c>
    </row>
    <row r="244" spans="1:5" ht="12.75">
      <c r="A244" s="30" t="s">
        <v>41</v>
      </c>
      <c r="E244" s="31" t="s">
        <v>37</v>
      </c>
    </row>
    <row r="245" spans="1:5" ht="12.75">
      <c r="A245" t="s">
        <v>42</v>
      </c>
      <c r="E245" s="29" t="s">
        <v>37</v>
      </c>
    </row>
    <row r="246" spans="1:16" ht="12.75">
      <c r="A246" s="19" t="s">
        <v>35</v>
      </c>
      <c s="23" t="s">
        <v>368</v>
      </c>
      <c s="23" t="s">
        <v>733</v>
      </c>
      <c s="19" t="s">
        <v>37</v>
      </c>
      <c s="24" t="s">
        <v>734</v>
      </c>
      <c s="25" t="s">
        <v>47</v>
      </c>
      <c s="26">
        <v>4</v>
      </c>
      <c s="27">
        <v>0</v>
      </c>
      <c s="27">
        <f>ROUND(ROUND(H246,2)*ROUND(G246,3),2)</f>
      </c>
      <c r="O246">
        <f>(I246*21)/100</f>
      </c>
      <c t="s">
        <v>14</v>
      </c>
    </row>
    <row r="247" spans="1:5" ht="12.75">
      <c r="A247" s="28" t="s">
        <v>40</v>
      </c>
      <c r="E247" s="29" t="s">
        <v>734</v>
      </c>
    </row>
    <row r="248" spans="1:5" ht="12.75">
      <c r="A248" s="30" t="s">
        <v>41</v>
      </c>
      <c r="E248" s="31" t="s">
        <v>815</v>
      </c>
    </row>
    <row r="249" spans="1:5" ht="12.75">
      <c r="A249" t="s">
        <v>42</v>
      </c>
      <c r="E249" s="29" t="s">
        <v>37</v>
      </c>
    </row>
    <row r="250" spans="1:16" ht="12.75">
      <c r="A250" s="19" t="s">
        <v>35</v>
      </c>
      <c s="23" t="s">
        <v>381</v>
      </c>
      <c s="23" t="s">
        <v>736</v>
      </c>
      <c s="19" t="s">
        <v>37</v>
      </c>
      <c s="24" t="s">
        <v>737</v>
      </c>
      <c s="25" t="s">
        <v>47</v>
      </c>
      <c s="26">
        <v>3</v>
      </c>
      <c s="27">
        <v>0</v>
      </c>
      <c s="27">
        <f>ROUND(ROUND(H250,2)*ROUND(G250,3),2)</f>
      </c>
      <c r="O250">
        <f>(I250*21)/100</f>
      </c>
      <c t="s">
        <v>14</v>
      </c>
    </row>
    <row r="251" spans="1:5" ht="12.75">
      <c r="A251" s="28" t="s">
        <v>40</v>
      </c>
      <c r="E251" s="29" t="s">
        <v>737</v>
      </c>
    </row>
    <row r="252" spans="1:5" ht="12.75">
      <c r="A252" s="30" t="s">
        <v>41</v>
      </c>
      <c r="E252" s="31" t="s">
        <v>37</v>
      </c>
    </row>
    <row r="253" spans="1:5" ht="12.75">
      <c r="A253" t="s">
        <v>42</v>
      </c>
      <c r="E253" s="29" t="s">
        <v>37</v>
      </c>
    </row>
    <row r="254" spans="1:16" ht="25.5">
      <c r="A254" s="19" t="s">
        <v>35</v>
      </c>
      <c s="23" t="s">
        <v>331</v>
      </c>
      <c s="23" t="s">
        <v>738</v>
      </c>
      <c s="19" t="s">
        <v>37</v>
      </c>
      <c s="24" t="s">
        <v>739</v>
      </c>
      <c s="25" t="s">
        <v>47</v>
      </c>
      <c s="26">
        <v>3</v>
      </c>
      <c s="27">
        <v>0</v>
      </c>
      <c s="27">
        <f>ROUND(ROUND(H254,2)*ROUND(G254,3),2)</f>
      </c>
      <c r="O254">
        <f>(I254*21)/100</f>
      </c>
      <c t="s">
        <v>14</v>
      </c>
    </row>
    <row r="255" spans="1:5" ht="25.5">
      <c r="A255" s="28" t="s">
        <v>40</v>
      </c>
      <c r="E255" s="29" t="s">
        <v>739</v>
      </c>
    </row>
    <row r="256" spans="1:5" ht="12.75">
      <c r="A256" s="30" t="s">
        <v>41</v>
      </c>
      <c r="E256" s="31" t="s">
        <v>37</v>
      </c>
    </row>
    <row r="257" spans="1:5" ht="12.75">
      <c r="A257" t="s">
        <v>42</v>
      </c>
      <c r="E257" s="29" t="s">
        <v>37</v>
      </c>
    </row>
    <row r="258" spans="1:16" ht="12.75">
      <c r="A258" s="19" t="s">
        <v>35</v>
      </c>
      <c s="23" t="s">
        <v>519</v>
      </c>
      <c s="23" t="s">
        <v>740</v>
      </c>
      <c s="19" t="s">
        <v>37</v>
      </c>
      <c s="24" t="s">
        <v>741</v>
      </c>
      <c s="25" t="s">
        <v>47</v>
      </c>
      <c s="26">
        <v>3</v>
      </c>
      <c s="27">
        <v>0</v>
      </c>
      <c s="27">
        <f>ROUND(ROUND(H258,2)*ROUND(G258,3),2)</f>
      </c>
      <c r="O258">
        <f>(I258*21)/100</f>
      </c>
      <c t="s">
        <v>14</v>
      </c>
    </row>
    <row r="259" spans="1:5" ht="12.75">
      <c r="A259" s="28" t="s">
        <v>40</v>
      </c>
      <c r="E259" s="29" t="s">
        <v>37</v>
      </c>
    </row>
    <row r="260" spans="1:5" ht="12.75">
      <c r="A260" s="30" t="s">
        <v>41</v>
      </c>
      <c r="E260" s="31" t="s">
        <v>37</v>
      </c>
    </row>
    <row r="261" spans="1:5" ht="12.75">
      <c r="A261" t="s">
        <v>42</v>
      </c>
      <c r="E261" s="29" t="s">
        <v>37</v>
      </c>
    </row>
    <row r="262" spans="1:16" ht="25.5">
      <c r="A262" s="19" t="s">
        <v>35</v>
      </c>
      <c s="23" t="s">
        <v>523</v>
      </c>
      <c s="23" t="s">
        <v>743</v>
      </c>
      <c s="19" t="s">
        <v>37</v>
      </c>
      <c s="24" t="s">
        <v>744</v>
      </c>
      <c s="25" t="s">
        <v>47</v>
      </c>
      <c s="26">
        <v>3</v>
      </c>
      <c s="27">
        <v>0</v>
      </c>
      <c s="27">
        <f>ROUND(ROUND(H262,2)*ROUND(G262,3),2)</f>
      </c>
      <c r="O262">
        <f>(I262*21)/100</f>
      </c>
      <c t="s">
        <v>14</v>
      </c>
    </row>
    <row r="263" spans="1:5" ht="12.75">
      <c r="A263" s="28" t="s">
        <v>40</v>
      </c>
      <c r="E263" s="29" t="s">
        <v>745</v>
      </c>
    </row>
    <row r="264" spans="1:5" ht="12.75">
      <c r="A264" s="30" t="s">
        <v>41</v>
      </c>
      <c r="E264" s="31" t="s">
        <v>37</v>
      </c>
    </row>
    <row r="265" spans="1:5" ht="12.75">
      <c r="A265" t="s">
        <v>42</v>
      </c>
      <c r="E265" s="29" t="s">
        <v>37</v>
      </c>
    </row>
    <row r="266" spans="1:18" ht="12.75" customHeight="1">
      <c r="A266" s="5" t="s">
        <v>33</v>
      </c>
      <c s="5"/>
      <c s="34" t="s">
        <v>30</v>
      </c>
      <c s="5"/>
      <c s="21" t="s">
        <v>34</v>
      </c>
      <c s="5"/>
      <c s="5"/>
      <c s="5"/>
      <c s="35">
        <f>0+Q266</f>
      </c>
      <c r="O266">
        <f>0+R266</f>
      </c>
      <c r="Q266">
        <f>0+I267+I271+I275+I279+I283</f>
      </c>
      <c>
        <f>0+O267+O271+O275+O279+O283</f>
      </c>
    </row>
    <row r="267" spans="1:16" ht="25.5">
      <c r="A267" s="19" t="s">
        <v>35</v>
      </c>
      <c s="23" t="s">
        <v>474</v>
      </c>
      <c s="23" t="s">
        <v>597</v>
      </c>
      <c s="19" t="s">
        <v>37</v>
      </c>
      <c s="24" t="s">
        <v>598</v>
      </c>
      <c s="25" t="s">
        <v>216</v>
      </c>
      <c s="26">
        <v>1</v>
      </c>
      <c s="27">
        <v>0</v>
      </c>
      <c s="27">
        <f>ROUND(ROUND(H267,2)*ROUND(G267,3),2)</f>
      </c>
      <c r="O267">
        <f>(I267*21)/100</f>
      </c>
      <c t="s">
        <v>14</v>
      </c>
    </row>
    <row r="268" spans="1:5" ht="38.25">
      <c r="A268" s="28" t="s">
        <v>40</v>
      </c>
      <c r="E268" s="29" t="s">
        <v>599</v>
      </c>
    </row>
    <row r="269" spans="1:5" ht="12.75">
      <c r="A269" s="30" t="s">
        <v>41</v>
      </c>
      <c r="E269" s="31" t="s">
        <v>37</v>
      </c>
    </row>
    <row r="270" spans="1:5" ht="12.75">
      <c r="A270" t="s">
        <v>42</v>
      </c>
      <c r="E270" s="29" t="s">
        <v>37</v>
      </c>
    </row>
    <row r="271" spans="1:16" ht="12.75">
      <c r="A271" s="19" t="s">
        <v>35</v>
      </c>
      <c s="23" t="s">
        <v>525</v>
      </c>
      <c s="23" t="s">
        <v>600</v>
      </c>
      <c s="19" t="s">
        <v>37</v>
      </c>
      <c s="24" t="s">
        <v>601</v>
      </c>
      <c s="25" t="s">
        <v>216</v>
      </c>
      <c s="26">
        <v>2</v>
      </c>
      <c s="27">
        <v>0</v>
      </c>
      <c s="27">
        <f>ROUND(ROUND(H271,2)*ROUND(G271,3),2)</f>
      </c>
      <c r="O271">
        <f>(I271*21)/100</f>
      </c>
      <c t="s">
        <v>14</v>
      </c>
    </row>
    <row r="272" spans="1:5" ht="38.25">
      <c r="A272" s="28" t="s">
        <v>40</v>
      </c>
      <c r="E272" s="29" t="s">
        <v>602</v>
      </c>
    </row>
    <row r="273" spans="1:5" ht="12.75">
      <c r="A273" s="30" t="s">
        <v>41</v>
      </c>
      <c r="E273" s="31" t="s">
        <v>37</v>
      </c>
    </row>
    <row r="274" spans="1:5" ht="12.75">
      <c r="A274" t="s">
        <v>42</v>
      </c>
      <c r="E274" s="29" t="s">
        <v>37</v>
      </c>
    </row>
    <row r="275" spans="1:16" ht="12.75">
      <c r="A275" s="19" t="s">
        <v>35</v>
      </c>
      <c s="23" t="s">
        <v>475</v>
      </c>
      <c s="23" t="s">
        <v>603</v>
      </c>
      <c s="19" t="s">
        <v>37</v>
      </c>
      <c s="24" t="s">
        <v>604</v>
      </c>
      <c s="25" t="s">
        <v>216</v>
      </c>
      <c s="26">
        <v>1</v>
      </c>
      <c s="27">
        <v>0</v>
      </c>
      <c s="27">
        <f>ROUND(ROUND(H275,2)*ROUND(G275,3),2)</f>
      </c>
      <c r="O275">
        <f>(I275*21)/100</f>
      </c>
      <c t="s">
        <v>14</v>
      </c>
    </row>
    <row r="276" spans="1:5" ht="51">
      <c r="A276" s="28" t="s">
        <v>40</v>
      </c>
      <c r="E276" s="29" t="s">
        <v>605</v>
      </c>
    </row>
    <row r="277" spans="1:5" ht="12.75">
      <c r="A277" s="30" t="s">
        <v>41</v>
      </c>
      <c r="E277" s="31" t="s">
        <v>37</v>
      </c>
    </row>
    <row r="278" spans="1:5" ht="12.75">
      <c r="A278" t="s">
        <v>42</v>
      </c>
      <c r="E278" s="29" t="s">
        <v>37</v>
      </c>
    </row>
    <row r="279" spans="1:16" ht="12.75">
      <c r="A279" s="19" t="s">
        <v>35</v>
      </c>
      <c s="23" t="s">
        <v>488</v>
      </c>
      <c s="23" t="s">
        <v>606</v>
      </c>
      <c s="19" t="s">
        <v>37</v>
      </c>
      <c s="24" t="s">
        <v>607</v>
      </c>
      <c s="25" t="s">
        <v>216</v>
      </c>
      <c s="26">
        <v>2</v>
      </c>
      <c s="27">
        <v>0</v>
      </c>
      <c s="27">
        <f>ROUND(ROUND(H279,2)*ROUND(G279,3),2)</f>
      </c>
      <c r="O279">
        <f>(I279*21)/100</f>
      </c>
      <c t="s">
        <v>14</v>
      </c>
    </row>
    <row r="280" spans="1:5" ht="51">
      <c r="A280" s="28" t="s">
        <v>40</v>
      </c>
      <c r="E280" s="29" t="s">
        <v>608</v>
      </c>
    </row>
    <row r="281" spans="1:5" ht="12.75">
      <c r="A281" s="30" t="s">
        <v>41</v>
      </c>
      <c r="E281" s="31" t="s">
        <v>37</v>
      </c>
    </row>
    <row r="282" spans="1:5" ht="12.75">
      <c r="A282" t="s">
        <v>42</v>
      </c>
      <c r="E282" s="29" t="s">
        <v>37</v>
      </c>
    </row>
    <row r="283" spans="1:16" ht="25.5">
      <c r="A283" s="19" t="s">
        <v>35</v>
      </c>
      <c s="23" t="s">
        <v>528</v>
      </c>
      <c s="23" t="s">
        <v>609</v>
      </c>
      <c s="19" t="s">
        <v>37</v>
      </c>
      <c s="24" t="s">
        <v>610</v>
      </c>
      <c s="25" t="s">
        <v>141</v>
      </c>
      <c s="26">
        <v>2.25</v>
      </c>
      <c s="27">
        <v>0</v>
      </c>
      <c s="27">
        <f>ROUND(ROUND(H283,2)*ROUND(G283,3),2)</f>
      </c>
      <c r="O283">
        <f>(I283*21)/100</f>
      </c>
      <c t="s">
        <v>14</v>
      </c>
    </row>
    <row r="284" spans="1:5" ht="38.25">
      <c r="A284" s="28" t="s">
        <v>40</v>
      </c>
      <c r="E284" s="29" t="s">
        <v>611</v>
      </c>
    </row>
    <row r="285" spans="1:5" ht="25.5">
      <c r="A285" s="30" t="s">
        <v>41</v>
      </c>
      <c r="E285" s="31" t="s">
        <v>796</v>
      </c>
    </row>
    <row r="286" spans="1:5" ht="12.75">
      <c r="A286" t="s">
        <v>42</v>
      </c>
      <c r="E286" s="29" t="s">
        <v>37</v>
      </c>
    </row>
    <row r="287" spans="1:18" ht="12.75" customHeight="1">
      <c r="A287" s="5" t="s">
        <v>33</v>
      </c>
      <c s="5"/>
      <c s="34" t="s">
        <v>285</v>
      </c>
      <c s="5"/>
      <c s="21" t="s">
        <v>286</v>
      </c>
      <c s="5"/>
      <c s="5"/>
      <c s="5"/>
      <c s="35">
        <f>0+Q287</f>
      </c>
      <c r="O287">
        <f>0+R287</f>
      </c>
      <c r="Q287">
        <f>0+I288</f>
      </c>
      <c>
        <f>0+O288</f>
      </c>
    </row>
    <row r="288" spans="1:16" ht="12.75">
      <c r="A288" s="19" t="s">
        <v>35</v>
      </c>
      <c s="23" t="s">
        <v>447</v>
      </c>
      <c s="23" t="s">
        <v>288</v>
      </c>
      <c s="19" t="s">
        <v>37</v>
      </c>
      <c s="24" t="s">
        <v>289</v>
      </c>
      <c s="25" t="s">
        <v>198</v>
      </c>
      <c s="26">
        <v>366.648</v>
      </c>
      <c s="27">
        <v>0</v>
      </c>
      <c s="27">
        <f>ROUND(ROUND(H288,2)*ROUND(G288,3),2)</f>
      </c>
      <c r="O288">
        <f>(I288*21)/100</f>
      </c>
      <c t="s">
        <v>14</v>
      </c>
    </row>
    <row r="289" spans="1:5" ht="38.25">
      <c r="A289" s="28" t="s">
        <v>40</v>
      </c>
      <c r="E289" s="29" t="s">
        <v>290</v>
      </c>
    </row>
    <row r="290" spans="1:5" ht="12.75">
      <c r="A290" s="30" t="s">
        <v>41</v>
      </c>
      <c r="E290" s="31" t="s">
        <v>37</v>
      </c>
    </row>
    <row r="291" spans="1:5" ht="12.75">
      <c r="A291" t="s">
        <v>42</v>
      </c>
      <c r="E291" s="29" t="s">
        <v>37</v>
      </c>
    </row>
    <row r="292" spans="1:18" ht="12.75" customHeight="1">
      <c r="A292" s="5" t="s">
        <v>33</v>
      </c>
      <c s="5"/>
      <c s="34" t="s">
        <v>751</v>
      </c>
      <c s="5"/>
      <c s="21" t="s">
        <v>752</v>
      </c>
      <c s="5"/>
      <c s="5"/>
      <c s="5"/>
      <c s="35">
        <f>0+Q292</f>
      </c>
      <c r="O292">
        <f>0+R292</f>
      </c>
      <c r="Q292">
        <f>0+I293</f>
      </c>
      <c>
        <f>0+O293</f>
      </c>
    </row>
    <row r="293" spans="1:16" ht="12.75">
      <c r="A293" s="19" t="s">
        <v>35</v>
      </c>
      <c s="23" t="s">
        <v>446</v>
      </c>
      <c s="23" t="s">
        <v>754</v>
      </c>
      <c s="19" t="s">
        <v>37</v>
      </c>
      <c s="24" t="s">
        <v>755</v>
      </c>
      <c s="25" t="s">
        <v>198</v>
      </c>
      <c s="26">
        <v>9.106</v>
      </c>
      <c s="27">
        <v>0</v>
      </c>
      <c s="27">
        <f>ROUND(ROUND(H293,2)*ROUND(G293,3),2)</f>
      </c>
      <c r="O293">
        <f>(I293*21)/100</f>
      </c>
      <c t="s">
        <v>14</v>
      </c>
    </row>
    <row r="294" spans="1:5" ht="25.5">
      <c r="A294" s="28" t="s">
        <v>40</v>
      </c>
      <c r="E294" s="29" t="s">
        <v>756</v>
      </c>
    </row>
    <row r="295" spans="1:5" ht="12.75">
      <c r="A295" s="30" t="s">
        <v>41</v>
      </c>
      <c r="E295" s="31" t="s">
        <v>37</v>
      </c>
    </row>
    <row r="296" spans="1:5" ht="12.75">
      <c r="A296" t="s">
        <v>42</v>
      </c>
      <c r="E296" s="29" t="s">
        <v>37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